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8"/>
  <workbookPr defaultThemeVersion="166925"/>
  <mc:AlternateContent xmlns:mc="http://schemas.openxmlformats.org/markup-compatibility/2006">
    <mc:Choice Requires="x15">
      <x15ac:absPath xmlns:x15ac="http://schemas.microsoft.com/office/spreadsheetml/2010/11/ac" url="https://bundabergregion.sharepoint.com/sites/BTMarketing/Shared Documents/Trade/21.22/Industry Trade Resources/"/>
    </mc:Choice>
  </mc:AlternateContent>
  <xr:revisionPtr revIDLastSave="467" documentId="8_{9912C7B9-25AA-4355-B186-4069DA62D3AF}" xr6:coauthVersionLast="47" xr6:coauthVersionMax="47" xr10:uidLastSave="{5EA50AA5-BE86-4AB7-B4CA-BEAB72F27C58}"/>
  <bookViews>
    <workbookView xWindow="-108" yWindow="-108" windowWidth="23256" windowHeight="12576" xr2:uid="{EEE26B58-5903-4973-B7CC-157D83507CC4}"/>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4" i="1" l="1"/>
  <c r="B61" i="1"/>
  <c r="B58" i="1"/>
  <c r="B55" i="1"/>
  <c r="B98" i="1"/>
  <c r="K86" i="1"/>
  <c r="B101" i="1" s="1"/>
  <c r="B86" i="1" l="1"/>
  <c r="K64" i="1" l="1"/>
  <c r="B45" i="1"/>
  <c r="K45" i="1" s="1"/>
  <c r="B95" i="1" s="1"/>
  <c r="K65" i="1" l="1"/>
  <c r="B93" i="1"/>
  <c r="K31" i="1"/>
  <c r="B92" i="1" s="1"/>
  <c r="B94" i="1" l="1"/>
  <c r="B96" i="1" s="1"/>
  <c r="B99" i="1" s="1"/>
  <c r="B102" i="1" s="1"/>
  <c r="B103" i="1" l="1"/>
  <c r="B105" i="1" l="1"/>
  <c r="B106" i="1" s="1"/>
  <c r="K105" i="1" s="1"/>
  <c r="K106" i="1" s="1"/>
</calcChain>
</file>

<file path=xl/sharedStrings.xml><?xml version="1.0" encoding="utf-8"?>
<sst xmlns="http://schemas.openxmlformats.org/spreadsheetml/2006/main" count="139" uniqueCount="113">
  <si>
    <t>This calculator has been designed to help Bundaberg Tourism Operators ensure:</t>
  </si>
  <si>
    <t>○ Distribution costs have been factored in to the operators price point</t>
  </si>
  <si>
    <t>○ To allow for suffucent profit margin to support sutainabile business practice</t>
  </si>
  <si>
    <t>How to use the calculator:</t>
  </si>
  <si>
    <t>○ Enter in the blue ares of the spread sheet the associated costs to your business</t>
  </si>
  <si>
    <t>○ These costs will be pulled into the the final section which will suggest the operators selling price</t>
  </si>
  <si>
    <t>Fixed Costs:</t>
  </si>
  <si>
    <t>○ Fixed costs are those expenses that stay the same regardless of your sales or business activity and can have a significant impact on your cash flow and budget. Costs like rent or mortgage, insurance, salaries, and some utilities fall into the category of fixed expenses</t>
  </si>
  <si>
    <t>○ If you sell one product all fixed cost will need to be covered, if you sell more than 1 product the fixed costs will need to be shared across the product range and weighted by how much of each product the operator sells</t>
  </si>
  <si>
    <t>○ GST is omitted</t>
  </si>
  <si>
    <r>
      <rPr>
        <b/>
        <sz val="11"/>
        <color theme="1"/>
        <rFont val="Sansation Light"/>
      </rPr>
      <t>Please note:</t>
    </r>
    <r>
      <rPr>
        <sz val="11"/>
        <color theme="1"/>
        <rFont val="Sansation Light"/>
      </rPr>
      <t xml:space="preserve"> This is an example of a tourism operators costs, operators may have unique costs, and if so the operator can simply add a line to the tables above the pink cell</t>
    </r>
  </si>
  <si>
    <t>Operational Costs</t>
  </si>
  <si>
    <t>Administrative Costs</t>
  </si>
  <si>
    <t>Marketing Costs</t>
  </si>
  <si>
    <t>Fuel</t>
  </si>
  <si>
    <t>Power/Energy</t>
  </si>
  <si>
    <t>Website Development</t>
  </si>
  <si>
    <t>Registration</t>
  </si>
  <si>
    <t>Insurances</t>
  </si>
  <si>
    <t>Channel Manager</t>
  </si>
  <si>
    <t>Maintenance</t>
  </si>
  <si>
    <t>Licencing</t>
  </si>
  <si>
    <t>Advertising</t>
  </si>
  <si>
    <t>Cleaning</t>
  </si>
  <si>
    <t>Rates</t>
  </si>
  <si>
    <t>Brochure/Collateral</t>
  </si>
  <si>
    <t>Travel</t>
  </si>
  <si>
    <t>Rent</t>
  </si>
  <si>
    <t>Brochure Distribution</t>
  </si>
  <si>
    <t>Education/Training</t>
  </si>
  <si>
    <t>Staff Wages</t>
  </si>
  <si>
    <t>Cost of Famils (no margin)</t>
  </si>
  <si>
    <t>etc</t>
  </si>
  <si>
    <t>Superannuation</t>
  </si>
  <si>
    <t>Labour</t>
  </si>
  <si>
    <t>Work Cover</t>
  </si>
  <si>
    <t>Total Operational Costs</t>
  </si>
  <si>
    <t>Communication</t>
  </si>
  <si>
    <t>Bank Fees</t>
  </si>
  <si>
    <t>Government Fees</t>
  </si>
  <si>
    <t>Total Markting Costs</t>
  </si>
  <si>
    <t>Membership Fees</t>
  </si>
  <si>
    <t>Total Administrative Costs</t>
  </si>
  <si>
    <t>Total Fixed Costs</t>
  </si>
  <si>
    <t>Variable Costs:</t>
  </si>
  <si>
    <t>○ Variable cost are costs that varies with the level of output. Costs like room cleaning or consumables are a variable cost</t>
  </si>
  <si>
    <t xml:space="preserve">○ Accomodation cleaning and linen costs can be occurred once per stay which could be 1 to multiple nights along with servicing on different lengths of stay. Ensure that you enter an average cost for each applicable variable cost, </t>
  </si>
  <si>
    <t>using an average length of stay which most reservation software reports can provide eg. Room Cleaning Cost per room is $48.00/ALOS of 2.5 = $19.20</t>
  </si>
  <si>
    <t>○ Dependin on how often a room is cleaned is wether you would use a per stay or a per night cost</t>
  </si>
  <si>
    <t>Room cleaning (per depart/night)</t>
  </si>
  <si>
    <t>Linen p/person</t>
  </si>
  <si>
    <t>Consumables (per room/night)</t>
  </si>
  <si>
    <t>Room Service per (stay/night)</t>
  </si>
  <si>
    <t>Other (per room/per night)</t>
  </si>
  <si>
    <t>Total Variable Costs</t>
  </si>
  <si>
    <t>Forecasted Sales Units:</t>
  </si>
  <si>
    <t>○ How many room nights do you expect for the year. Future predictions are difficult, just try to be as realistic as you can. You can also see what worst case scenarior and best case scenario does to your sale price.</t>
  </si>
  <si>
    <t>○ Tip for estimating sales: If you have 20 room and are normally 60% occupied during the week the total mid week sales would be 12 rooms multiplied by 5 days</t>
  </si>
  <si>
    <t>○ Tip for Total Room Nights available = Number of rooms X days of the year</t>
  </si>
  <si>
    <t>Q1 Mid Week sales per week</t>
  </si>
  <si>
    <t>Q1 Weekend sales per week</t>
  </si>
  <si>
    <t>Q1 Total</t>
  </si>
  <si>
    <t>Q2 Total</t>
  </si>
  <si>
    <t>Q3 Total</t>
  </si>
  <si>
    <t>Q4 Total</t>
  </si>
  <si>
    <t>Total Units PA</t>
  </si>
  <si>
    <t>Total Room Nights Available</t>
  </si>
  <si>
    <t>Forcasted Occupancy</t>
  </si>
  <si>
    <t>Profit Margin</t>
  </si>
  <si>
    <t>What percentage of your return do you want to go back in to the business, pay divedends, provide return to investors etc. You can adjust this to see what impact it has on you sale price</t>
  </si>
  <si>
    <t>Profit Margin %</t>
  </si>
  <si>
    <t>GST</t>
  </si>
  <si>
    <t>If your company pays GST please enter in 10% into the cell, if not leave it blank</t>
  </si>
  <si>
    <t>Commission/ Distribution Costs</t>
  </si>
  <si>
    <t xml:space="preserve">○  Known as the distribution cost for businesses in tourism. If you receive sales from agents their business income comes from the commision from those sales. </t>
  </si>
  <si>
    <t>○  You can read our what is commission document here</t>
  </si>
  <si>
    <t>○  As the number of sales through each channel of the distribution system will be different, to calculate the cost of the overall distribution of a product is to use a weighted calculation.</t>
  </si>
  <si>
    <t>Direct sale - 0% Cost</t>
  </si>
  <si>
    <t>Online/Retail 10%-15% Cost</t>
  </si>
  <si>
    <t>OnlineB2B and Wholesale 20%</t>
  </si>
  <si>
    <t>Inbound 25%</t>
  </si>
  <si>
    <t>Inbound 30%</t>
  </si>
  <si>
    <t>CHECK weightings = 100%</t>
  </si>
  <si>
    <t>Average distribution cost</t>
  </si>
  <si>
    <t>Final Pricing Calculation</t>
  </si>
  <si>
    <t>This table will auto populate from the date entered above. It will calculate your sale price factoring in the fixed, variable, the average distribution costs and the adopted profit margin for the accommodation operator</t>
  </si>
  <si>
    <t>Fixed Costs</t>
  </si>
  <si>
    <t>per annum</t>
  </si>
  <si>
    <t>Divided by Sales Volume</t>
  </si>
  <si>
    <t>nights</t>
  </si>
  <si>
    <t>= Fixed cost per unit</t>
  </si>
  <si>
    <t>per night</t>
  </si>
  <si>
    <t>+ Variable Costs per unit</t>
  </si>
  <si>
    <t>= RAW COST</t>
  </si>
  <si>
    <t>p/room/night</t>
  </si>
  <si>
    <t>+ Profit Margin</t>
  </si>
  <si>
    <t>= RAW PRICE</t>
  </si>
  <si>
    <t>(Average commission)</t>
  </si>
  <si>
    <t>+ Marked-Up Avge Commission</t>
  </si>
  <si>
    <t>= GROSS PRICE EX TAX</t>
  </si>
  <si>
    <t>+ GST</t>
  </si>
  <si>
    <t>Gross Sale Price</t>
  </si>
  <si>
    <t>GROSS PRICE INCL TAX</t>
  </si>
  <si>
    <t>Forecasted Net Profit</t>
  </si>
  <si>
    <t>Disclaimer:</t>
  </si>
  <si>
    <t xml:space="preserve">This template has been designed to be of assistance to Bundaberg Tourism Operators, it should not be relied upon as a substitute for obtaining  professional advice. Bundaberg Tourism and the authors disclaim any liability for errors, ommissions  </t>
  </si>
  <si>
    <t>or other consequences which may arise from any person relying on any information in this template</t>
  </si>
  <si>
    <t>It is recommended that you consult your business advisor as part of your business planning process</t>
  </si>
  <si>
    <t>Tour Pricing Calculator</t>
  </si>
  <si>
    <t>Distribution costs have been factored in to the operators price point</t>
  </si>
  <si>
    <t>To allow for suffucent profit margin support sutainabile business practice</t>
  </si>
  <si>
    <t>There a 7 different areas of the business expences that need to be entered</t>
  </si>
  <si>
    <t>This expeences will be pulled until the final section which will suggest the operators selling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</si>
</sst>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0.0%"/>
  </numFmts>
  <fonts count="14">
    <font>
      <sz val="11"/>
      <color theme="1"/>
      <name val="Calibri"/>
      <family val="2"/>
      <scheme val="minor"/>
    </font>
    <font>
      <sz val="11"/>
      <color theme="1"/>
      <name val="Calibri"/>
      <family val="2"/>
      <scheme val="minor"/>
    </font>
    <font>
      <sz val="11"/>
      <color theme="1"/>
      <name val="Sansation Light"/>
    </font>
    <font>
      <b/>
      <sz val="11"/>
      <name val="Sansation Light"/>
    </font>
    <font>
      <sz val="11"/>
      <name val="Sansation Light"/>
    </font>
    <font>
      <b/>
      <sz val="11"/>
      <color theme="1"/>
      <name val="Sansation Light"/>
    </font>
    <font>
      <sz val="11"/>
      <color rgb="FF202124"/>
      <name val="Sansation Light"/>
    </font>
    <font>
      <b/>
      <sz val="10"/>
      <name val="Sansation Light"/>
    </font>
    <font>
      <sz val="14"/>
      <color theme="2" tint="-0.749992370372631"/>
      <name val="Alive"/>
    </font>
    <font>
      <sz val="10"/>
      <name val="Sansation Light"/>
    </font>
    <font>
      <sz val="10"/>
      <color indexed="12"/>
      <name val="Sansation Light"/>
    </font>
    <font>
      <sz val="11"/>
      <color theme="0" tint="-4.9989318521683403E-2"/>
      <name val="Calibri"/>
      <family val="2"/>
      <scheme val="minor"/>
    </font>
    <font>
      <b/>
      <sz val="10"/>
      <color theme="1"/>
      <name val="Sansation Light"/>
    </font>
    <font>
      <sz val="10"/>
      <color theme="1"/>
      <name val="Sansation Light"/>
    </font>
  </fonts>
  <fills count="7">
    <fill>
      <patternFill patternType="none"/>
    </fill>
    <fill>
      <patternFill patternType="gray125"/>
    </fill>
    <fill>
      <patternFill patternType="solid">
        <fgColor indexed="9"/>
        <bgColor indexed="64"/>
      </patternFill>
    </fill>
    <fill>
      <patternFill patternType="solid">
        <fgColor rgb="FF01BDCF"/>
        <bgColor indexed="64"/>
      </patternFill>
    </fill>
    <fill>
      <patternFill patternType="solid">
        <fgColor rgb="FFF05B78"/>
        <bgColor indexed="64"/>
      </patternFill>
    </fill>
    <fill>
      <patternFill patternType="solid">
        <fgColor rgb="FF7DC242"/>
        <bgColor indexed="64"/>
      </patternFill>
    </fill>
    <fill>
      <patternFill patternType="solid">
        <fgColor theme="0"/>
        <bgColor indexed="64"/>
      </patternFill>
    </fill>
  </fills>
  <borders count="27">
    <border>
      <left/>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2" fillId="0" borderId="0" xfId="0" applyFont="1"/>
    <xf numFmtId="0" fontId="2" fillId="0" borderId="1" xfId="0" applyFont="1" applyBorder="1"/>
    <xf numFmtId="0" fontId="2" fillId="0" borderId="2" xfId="0" applyFont="1" applyBorder="1"/>
    <xf numFmtId="0" fontId="2" fillId="3" borderId="3" xfId="0" applyFont="1" applyFill="1" applyBorder="1"/>
    <xf numFmtId="0" fontId="5" fillId="0" borderId="4" xfId="0" applyFont="1" applyBorder="1"/>
    <xf numFmtId="164" fontId="2" fillId="4" borderId="5" xfId="1" applyFont="1" applyFill="1" applyBorder="1"/>
    <xf numFmtId="164" fontId="2" fillId="4" borderId="7" xfId="1" applyFont="1" applyFill="1" applyBorder="1"/>
    <xf numFmtId="0" fontId="2" fillId="0" borderId="3" xfId="0" applyFont="1" applyBorder="1"/>
    <xf numFmtId="0" fontId="2" fillId="0" borderId="10" xfId="0" applyFont="1" applyBorder="1"/>
    <xf numFmtId="0" fontId="6" fillId="0" borderId="10" xfId="0" applyFont="1" applyBorder="1" applyAlignment="1">
      <alignment horizontal="left" vertical="center" indent="3"/>
    </xf>
    <xf numFmtId="0" fontId="0" fillId="0" borderId="3" xfId="0" applyBorder="1"/>
    <xf numFmtId="0" fontId="0" fillId="0" borderId="10" xfId="0" applyBorder="1"/>
    <xf numFmtId="0" fontId="0" fillId="0" borderId="11" xfId="0" applyBorder="1"/>
    <xf numFmtId="0" fontId="0" fillId="0" borderId="12" xfId="0" applyBorder="1"/>
    <xf numFmtId="0" fontId="0" fillId="0" borderId="5" xfId="0" applyBorder="1"/>
    <xf numFmtId="0" fontId="2" fillId="0" borderId="13" xfId="0" applyFont="1" applyBorder="1"/>
    <xf numFmtId="0" fontId="2" fillId="3" borderId="1" xfId="0" applyFont="1" applyFill="1" applyBorder="1"/>
    <xf numFmtId="0" fontId="3" fillId="0" borderId="14" xfId="0" applyFont="1" applyBorder="1"/>
    <xf numFmtId="0" fontId="2" fillId="0" borderId="16" xfId="0" applyFont="1" applyBorder="1"/>
    <xf numFmtId="0" fontId="4" fillId="2" borderId="17" xfId="0" applyFont="1" applyFill="1" applyBorder="1"/>
    <xf numFmtId="0" fontId="2" fillId="0" borderId="17" xfId="0" applyFont="1" applyBorder="1"/>
    <xf numFmtId="0" fontId="5" fillId="0" borderId="6" xfId="0" applyFont="1" applyBorder="1"/>
    <xf numFmtId="164" fontId="2" fillId="3" borderId="1" xfId="1" applyFont="1" applyFill="1" applyBorder="1"/>
    <xf numFmtId="164" fontId="2" fillId="3" borderId="3" xfId="1" applyFont="1" applyFill="1" applyBorder="1"/>
    <xf numFmtId="0" fontId="5" fillId="3" borderId="3" xfId="0" applyFont="1" applyFill="1" applyBorder="1"/>
    <xf numFmtId="0" fontId="5" fillId="0" borderId="2" xfId="0" applyFont="1" applyBorder="1"/>
    <xf numFmtId="0" fontId="2" fillId="0" borderId="14" xfId="0" applyFont="1" applyBorder="1"/>
    <xf numFmtId="9" fontId="2" fillId="4" borderId="5" xfId="2" applyFont="1" applyFill="1" applyBorder="1"/>
    <xf numFmtId="0" fontId="5" fillId="0" borderId="14" xfId="0" applyFont="1" applyBorder="1"/>
    <xf numFmtId="0" fontId="5" fillId="0" borderId="13" xfId="0" applyFont="1" applyBorder="1"/>
    <xf numFmtId="1" fontId="2" fillId="4" borderId="1" xfId="1" applyNumberFormat="1" applyFont="1" applyFill="1" applyBorder="1"/>
    <xf numFmtId="0" fontId="2" fillId="3" borderId="5" xfId="0" applyFont="1" applyFill="1" applyBorder="1"/>
    <xf numFmtId="0" fontId="2" fillId="0" borderId="9" xfId="0" applyFont="1" applyBorder="1"/>
    <xf numFmtId="0" fontId="2" fillId="0" borderId="11" xfId="0" applyFont="1" applyBorder="1"/>
    <xf numFmtId="0" fontId="2" fillId="0" borderId="12" xfId="0" applyFont="1" applyBorder="1"/>
    <xf numFmtId="0" fontId="2" fillId="0" borderId="5" xfId="0" applyFont="1" applyBorder="1"/>
    <xf numFmtId="164" fontId="2" fillId="0" borderId="0" xfId="1" applyFont="1" applyFill="1" applyBorder="1"/>
    <xf numFmtId="0" fontId="5" fillId="0" borderId="0" xfId="0" applyFont="1"/>
    <xf numFmtId="9" fontId="2" fillId="0" borderId="0" xfId="2" applyFont="1" applyFill="1" applyBorder="1"/>
    <xf numFmtId="9" fontId="2" fillId="4" borderId="7" xfId="0" applyNumberFormat="1" applyFont="1" applyFill="1" applyBorder="1"/>
    <xf numFmtId="0" fontId="5" fillId="0" borderId="15" xfId="0" applyFont="1" applyBorder="1"/>
    <xf numFmtId="9" fontId="2" fillId="4" borderId="7" xfId="2" applyFont="1" applyFill="1" applyBorder="1"/>
    <xf numFmtId="0" fontId="2" fillId="0" borderId="13" xfId="0" applyFont="1" applyBorder="1" applyAlignment="1">
      <alignment horizontal="left"/>
    </xf>
    <xf numFmtId="9" fontId="2" fillId="3" borderId="19" xfId="2" applyFont="1" applyFill="1" applyBorder="1" applyProtection="1">
      <protection locked="0"/>
    </xf>
    <xf numFmtId="0" fontId="2" fillId="0" borderId="2" xfId="0" applyFont="1" applyBorder="1" applyAlignment="1">
      <alignment horizontal="left"/>
    </xf>
    <xf numFmtId="9" fontId="2" fillId="3" borderId="20" xfId="2" applyFont="1" applyFill="1" applyBorder="1" applyProtection="1">
      <protection locked="0"/>
    </xf>
    <xf numFmtId="0" fontId="2" fillId="0" borderId="14" xfId="0" applyFont="1" applyBorder="1" applyAlignment="1">
      <alignment horizontal="left"/>
    </xf>
    <xf numFmtId="0" fontId="7" fillId="0" borderId="15" xfId="0" applyFont="1" applyBorder="1" applyAlignment="1">
      <alignment horizontal="right"/>
    </xf>
    <xf numFmtId="0" fontId="8" fillId="0" borderId="8" xfId="0" applyFont="1" applyBorder="1"/>
    <xf numFmtId="0" fontId="8" fillId="0" borderId="10" xfId="0" applyFont="1" applyBorder="1"/>
    <xf numFmtId="0" fontId="2" fillId="2" borderId="3" xfId="0" applyFont="1" applyFill="1" applyBorder="1" applyProtection="1">
      <protection locked="0"/>
    </xf>
    <xf numFmtId="0" fontId="9" fillId="2" borderId="16" xfId="0" applyFont="1" applyFill="1" applyBorder="1" applyAlignment="1" applyProtection="1">
      <alignment horizontal="right"/>
      <protection locked="0"/>
    </xf>
    <xf numFmtId="0" fontId="2" fillId="2" borderId="0" xfId="0" applyFont="1" applyFill="1" applyProtection="1">
      <protection locked="0"/>
    </xf>
    <xf numFmtId="0" fontId="2" fillId="2" borderId="16" xfId="0" quotePrefix="1" applyFont="1" applyFill="1" applyBorder="1" applyAlignment="1" applyProtection="1">
      <alignment horizontal="right"/>
      <protection locked="0"/>
    </xf>
    <xf numFmtId="164" fontId="2" fillId="2" borderId="0" xfId="1" applyFont="1" applyFill="1" applyBorder="1" applyProtection="1">
      <protection locked="0"/>
    </xf>
    <xf numFmtId="0" fontId="2" fillId="2" borderId="17" xfId="0" quotePrefix="1" applyFont="1" applyFill="1" applyBorder="1" applyAlignment="1" applyProtection="1">
      <alignment horizontal="right"/>
      <protection locked="0"/>
    </xf>
    <xf numFmtId="0" fontId="2" fillId="2" borderId="24" xfId="0" applyFont="1" applyFill="1" applyBorder="1" applyProtection="1">
      <protection locked="0"/>
    </xf>
    <xf numFmtId="0" fontId="7" fillId="2" borderId="16" xfId="0" quotePrefix="1" applyFont="1" applyFill="1" applyBorder="1" applyAlignment="1" applyProtection="1">
      <alignment horizontal="right"/>
      <protection locked="0"/>
    </xf>
    <xf numFmtId="0" fontId="2" fillId="2" borderId="16" xfId="0" applyFont="1" applyFill="1" applyBorder="1" applyAlignment="1" applyProtection="1">
      <alignment horizontal="right"/>
      <protection locked="0"/>
    </xf>
    <xf numFmtId="0" fontId="10" fillId="2" borderId="3" xfId="0" applyFont="1" applyFill="1" applyBorder="1" applyProtection="1">
      <protection locked="0"/>
    </xf>
    <xf numFmtId="10" fontId="11" fillId="6" borderId="0" xfId="0" applyNumberFormat="1" applyFont="1" applyFill="1"/>
    <xf numFmtId="0" fontId="12" fillId="6" borderId="15" xfId="0" applyFont="1" applyFill="1" applyBorder="1" applyAlignment="1" applyProtection="1">
      <alignment horizontal="right"/>
      <protection locked="0"/>
    </xf>
    <xf numFmtId="0" fontId="2" fillId="4" borderId="7" xfId="0" applyFont="1" applyFill="1" applyBorder="1" applyProtection="1">
      <protection locked="0"/>
    </xf>
    <xf numFmtId="0" fontId="7" fillId="2" borderId="14" xfId="0" applyFont="1" applyFill="1" applyBorder="1" applyAlignment="1" applyProtection="1">
      <alignment horizontal="right"/>
      <protection locked="0"/>
    </xf>
    <xf numFmtId="0" fontId="5" fillId="2" borderId="5" xfId="0" applyFont="1" applyFill="1" applyBorder="1" applyProtection="1">
      <protection locked="0"/>
    </xf>
    <xf numFmtId="0" fontId="2" fillId="2" borderId="26" xfId="0" applyFont="1" applyFill="1" applyBorder="1" applyAlignment="1" applyProtection="1">
      <alignment horizontal="right"/>
      <protection locked="0"/>
    </xf>
    <xf numFmtId="0" fontId="2" fillId="2" borderId="1" xfId="0" applyFont="1" applyFill="1" applyBorder="1" applyProtection="1">
      <protection locked="0"/>
    </xf>
    <xf numFmtId="0" fontId="2" fillId="0" borderId="10" xfId="0"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0" fontId="13" fillId="2" borderId="16" xfId="0" applyFont="1" applyFill="1" applyBorder="1" applyAlignment="1" applyProtection="1">
      <alignment horizontal="right"/>
      <protection locked="0"/>
    </xf>
    <xf numFmtId="0" fontId="7" fillId="2" borderId="10" xfId="0" applyFont="1" applyFill="1" applyBorder="1"/>
    <xf numFmtId="0" fontId="4" fillId="2" borderId="10" xfId="0" applyFont="1" applyFill="1" applyBorder="1"/>
    <xf numFmtId="0" fontId="2" fillId="2" borderId="10" xfId="0" applyFont="1" applyFill="1" applyBorder="1"/>
    <xf numFmtId="0" fontId="4" fillId="2" borderId="11" xfId="0" applyFont="1" applyFill="1" applyBorder="1"/>
    <xf numFmtId="0" fontId="2" fillId="2" borderId="12" xfId="0" applyFont="1" applyFill="1" applyBorder="1"/>
    <xf numFmtId="0" fontId="0" fillId="2" borderId="12" xfId="0" applyFill="1" applyBorder="1"/>
    <xf numFmtId="0" fontId="3" fillId="0" borderId="10" xfId="0" applyFont="1" applyBorder="1"/>
    <xf numFmtId="0" fontId="0" fillId="2" borderId="0" xfId="0" applyFill="1"/>
    <xf numFmtId="0" fontId="2" fillId="2" borderId="0" xfId="0" applyFont="1" applyFill="1"/>
    <xf numFmtId="0" fontId="5" fillId="6" borderId="15" xfId="0" applyFont="1" applyFill="1" applyBorder="1" applyAlignment="1" applyProtection="1">
      <alignment horizontal="right"/>
      <protection locked="0"/>
    </xf>
    <xf numFmtId="164" fontId="5" fillId="4" borderId="15" xfId="0" applyNumberFormat="1" applyFont="1" applyFill="1" applyBorder="1" applyAlignment="1">
      <alignment horizontal="left"/>
    </xf>
    <xf numFmtId="164" fontId="7" fillId="4" borderId="18" xfId="1" applyFont="1" applyFill="1" applyBorder="1" applyProtection="1"/>
    <xf numFmtId="165" fontId="13" fillId="2" borderId="0" xfId="0" applyNumberFormat="1" applyFont="1" applyFill="1" applyAlignment="1">
      <alignment horizontal="right"/>
    </xf>
    <xf numFmtId="164" fontId="2" fillId="2" borderId="23" xfId="1" applyFont="1" applyFill="1" applyBorder="1" applyProtection="1"/>
    <xf numFmtId="164" fontId="7" fillId="6" borderId="25" xfId="1" applyFont="1" applyFill="1" applyBorder="1" applyProtection="1"/>
    <xf numFmtId="164" fontId="7" fillId="2" borderId="0" xfId="1" applyFont="1" applyFill="1" applyBorder="1" applyProtection="1"/>
    <xf numFmtId="9" fontId="2" fillId="2" borderId="23" xfId="0" applyNumberFormat="1" applyFont="1" applyFill="1" applyBorder="1"/>
    <xf numFmtId="164" fontId="2" fillId="2" borderId="0" xfId="1" applyFont="1" applyFill="1" applyBorder="1" applyProtection="1"/>
    <xf numFmtId="1" fontId="2" fillId="2" borderId="0" xfId="0" applyNumberFormat="1" applyFont="1" applyFill="1"/>
    <xf numFmtId="164" fontId="2" fillId="2" borderId="9" xfId="0" applyNumberFormat="1" applyFont="1" applyFill="1" applyBorder="1"/>
    <xf numFmtId="9" fontId="2" fillId="5" borderId="21" xfId="0" applyNumberFormat="1" applyFont="1" applyFill="1" applyBorder="1"/>
    <xf numFmtId="165" fontId="2" fillId="4" borderId="22" xfId="2" applyNumberFormat="1" applyFont="1" applyFill="1" applyBorder="1" applyProtection="1"/>
    <xf numFmtId="0" fontId="6" fillId="0" borderId="10" xfId="0" applyFont="1" applyBorder="1" applyAlignment="1">
      <alignment vertic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0" fontId="5" fillId="0" borderId="10" xfId="0" applyFont="1" applyBorder="1" applyAlignment="1">
      <alignment horizontal="center"/>
    </xf>
    <xf numFmtId="0" fontId="5" fillId="0" borderId="0" xfId="0" applyFont="1" applyAlignment="1">
      <alignment horizontal="center"/>
    </xf>
    <xf numFmtId="0" fontId="5" fillId="0" borderId="3" xfId="0" applyFont="1" applyBorder="1" applyAlignment="1">
      <alignment horizontal="center"/>
    </xf>
    <xf numFmtId="0" fontId="8" fillId="2" borderId="10" xfId="0" applyFont="1" applyFill="1" applyBorder="1" applyAlignment="1" applyProtection="1">
      <alignment horizontal="left"/>
      <protection locked="0"/>
    </xf>
    <xf numFmtId="0" fontId="8" fillId="2" borderId="0" xfId="0" applyFont="1" applyFill="1" applyAlignment="1" applyProtection="1">
      <alignment horizontal="left"/>
      <protection locked="0"/>
    </xf>
    <xf numFmtId="0" fontId="2" fillId="0" borderId="11" xfId="0" applyFont="1" applyBorder="1" applyAlignment="1">
      <alignment horizontal="center"/>
    </xf>
    <xf numFmtId="0" fontId="2" fillId="0" borderId="12" xfId="0" applyFont="1" applyBorder="1" applyAlignment="1">
      <alignment horizontal="center"/>
    </xf>
    <xf numFmtId="0" fontId="2" fillId="0" borderId="5" xfId="0" applyFont="1" applyBorder="1" applyAlignment="1">
      <alignment horizontal="center"/>
    </xf>
    <xf numFmtId="0" fontId="2" fillId="0" borderId="10"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3" fillId="2" borderId="6" xfId="0" applyFont="1" applyFill="1" applyBorder="1" applyAlignment="1">
      <alignment horizontal="center"/>
    </xf>
    <xf numFmtId="0" fontId="3" fillId="2" borderId="7" xfId="0" applyFont="1" applyFill="1" applyBorder="1" applyAlignment="1">
      <alignment horizontal="center"/>
    </xf>
  </cellXfs>
  <cellStyles count="3">
    <cellStyle name="Currency" xfId="1" builtinId="4"/>
    <cellStyle name="Normal" xfId="0" builtinId="0"/>
    <cellStyle name="Per cent" xfId="2" builtinId="5"/>
  </cellStyles>
  <dxfs count="0"/>
  <tableStyles count="0" defaultTableStyle="TableStyleMedium2" defaultPivotStyle="PivotStyleLight16"/>
  <colors>
    <mruColors>
      <color rgb="FFF05B78"/>
      <color rgb="FF7DC242"/>
      <color rgb="FF01B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605790</xdr:colOff>
      <xdr:row>0</xdr:row>
      <xdr:rowOff>3810</xdr:rowOff>
    </xdr:from>
    <xdr:to>
      <xdr:col>11</xdr:col>
      <xdr:colOff>367030</xdr:colOff>
      <xdr:row>6</xdr:row>
      <xdr:rowOff>186690</xdr:rowOff>
    </xdr:to>
    <xdr:pic>
      <xdr:nvPicPr>
        <xdr:cNvPr id="3" name="Picture 2">
          <a:extLst>
            <a:ext uri="{FF2B5EF4-FFF2-40B4-BE49-F238E27FC236}">
              <a16:creationId xmlns:a16="http://schemas.microsoft.com/office/drawing/2014/main" id="{98358554-48A5-4541-8442-BD8370BB53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24" t="19552" r="3358" b="20184"/>
        <a:stretch/>
      </xdr:blipFill>
      <xdr:spPr>
        <a:xfrm>
          <a:off x="10656570" y="3810"/>
          <a:ext cx="2594610" cy="1308735"/>
        </a:xfrm>
        <a:prstGeom prst="rect">
          <a:avLst/>
        </a:prstGeom>
      </xdr:spPr>
    </xdr:pic>
    <xdr:clientData/>
  </xdr:twoCellAnchor>
  <xdr:twoCellAnchor>
    <xdr:from>
      <xdr:col>0</xdr:col>
      <xdr:colOff>0</xdr:colOff>
      <xdr:row>0</xdr:row>
      <xdr:rowOff>47625</xdr:rowOff>
    </xdr:from>
    <xdr:to>
      <xdr:col>2</xdr:col>
      <xdr:colOff>361950</xdr:colOff>
      <xdr:row>6</xdr:row>
      <xdr:rowOff>104775</xdr:rowOff>
    </xdr:to>
    <xdr:sp macro="" textlink="">
      <xdr:nvSpPr>
        <xdr:cNvPr id="4" name="TextBox 3">
          <a:extLst>
            <a:ext uri="{FF2B5EF4-FFF2-40B4-BE49-F238E27FC236}">
              <a16:creationId xmlns:a16="http://schemas.microsoft.com/office/drawing/2014/main" id="{A450FB23-B39A-4B0E-82C7-52494AA0AD8B}"/>
            </a:ext>
          </a:extLst>
        </xdr:cNvPr>
        <xdr:cNvSpPr txBox="1"/>
      </xdr:nvSpPr>
      <xdr:spPr>
        <a:xfrm>
          <a:off x="0" y="47625"/>
          <a:ext cx="3381375" cy="1200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800">
              <a:solidFill>
                <a:srgbClr val="01BDCF"/>
              </a:solidFill>
              <a:latin typeface="Alive" pitchFamily="2" charset="0"/>
            </a:rPr>
            <a:t>Accommodation Pricing Calculator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4FDD7-7A2D-426A-8C9D-226DBB31DF7A}">
  <dimension ref="A1:S111"/>
  <sheetViews>
    <sheetView showGridLines="0" tabSelected="1" topLeftCell="A46" zoomScaleNormal="100" workbookViewId="0">
      <selection activeCell="B65" sqref="B65"/>
    </sheetView>
  </sheetViews>
  <sheetFormatPr defaultRowHeight="14.45"/>
  <cols>
    <col min="1" max="1" width="36.140625" customWidth="1"/>
    <col min="2" max="2" width="15.85546875" customWidth="1"/>
    <col min="3" max="3" width="13.42578125" customWidth="1"/>
    <col min="4" max="4" width="30.42578125" customWidth="1"/>
    <col min="5" max="5" width="14.7109375" bestFit="1" customWidth="1"/>
    <col min="7" max="7" width="27.7109375" customWidth="1"/>
    <col min="8" max="8" width="14.140625" bestFit="1" customWidth="1"/>
    <col min="9" max="9" width="8.140625" customWidth="1"/>
    <col min="10" max="10" width="25.42578125" customWidth="1"/>
    <col min="11" max="11" width="16.7109375" bestFit="1" customWidth="1"/>
    <col min="12" max="12" width="9.7109375" customWidth="1"/>
    <col min="14" max="14" width="8.85546875"/>
  </cols>
  <sheetData>
    <row r="1" spans="1:19">
      <c r="A1" s="95" t="s">
        <v>0</v>
      </c>
      <c r="B1" s="96"/>
      <c r="C1" s="96"/>
      <c r="D1" s="96"/>
      <c r="E1" s="96"/>
      <c r="F1" s="96"/>
      <c r="G1" s="96"/>
      <c r="H1" s="96"/>
      <c r="I1" s="96"/>
      <c r="J1" s="96"/>
      <c r="K1" s="96"/>
      <c r="L1" s="96"/>
      <c r="M1" s="96"/>
      <c r="N1" s="97"/>
      <c r="O1" s="1"/>
      <c r="P1" s="1"/>
      <c r="Q1" s="1"/>
      <c r="R1" s="1"/>
      <c r="S1" s="1"/>
    </row>
    <row r="2" spans="1:19">
      <c r="A2" s="98" t="s">
        <v>1</v>
      </c>
      <c r="B2" s="99"/>
      <c r="C2" s="99"/>
      <c r="D2" s="99"/>
      <c r="E2" s="99"/>
      <c r="F2" s="99"/>
      <c r="G2" s="99"/>
      <c r="H2" s="99"/>
      <c r="I2" s="99"/>
      <c r="J2" s="99"/>
      <c r="K2" s="99"/>
      <c r="L2" s="99"/>
      <c r="M2" s="99"/>
      <c r="N2" s="100"/>
      <c r="O2" s="1"/>
      <c r="P2" s="1"/>
      <c r="Q2" s="1"/>
      <c r="R2" s="1"/>
      <c r="S2" s="1"/>
    </row>
    <row r="3" spans="1:19">
      <c r="A3" s="98" t="s">
        <v>2</v>
      </c>
      <c r="B3" s="99"/>
      <c r="C3" s="99"/>
      <c r="D3" s="99"/>
      <c r="E3" s="99"/>
      <c r="F3" s="99"/>
      <c r="G3" s="99"/>
      <c r="H3" s="99"/>
      <c r="I3" s="99"/>
      <c r="J3" s="99"/>
      <c r="K3" s="99"/>
      <c r="L3" s="99"/>
      <c r="M3" s="99"/>
      <c r="N3" s="100"/>
      <c r="O3" s="1"/>
      <c r="P3" s="1"/>
      <c r="Q3" s="1"/>
      <c r="R3" s="1"/>
      <c r="S3" s="1"/>
    </row>
    <row r="4" spans="1:19">
      <c r="A4" s="68"/>
      <c r="B4" s="69"/>
      <c r="C4" s="69"/>
      <c r="D4" s="69"/>
      <c r="E4" s="69"/>
      <c r="F4" s="69"/>
      <c r="G4" s="69"/>
      <c r="H4" s="69"/>
      <c r="I4" s="69"/>
      <c r="J4" s="69"/>
      <c r="K4" s="69"/>
      <c r="L4" s="69"/>
      <c r="M4" s="69"/>
      <c r="N4" s="70"/>
      <c r="O4" s="1"/>
      <c r="P4" s="1"/>
      <c r="Q4" s="1"/>
      <c r="R4" s="1"/>
      <c r="S4" s="1"/>
    </row>
    <row r="5" spans="1:19">
      <c r="A5" s="101" t="s">
        <v>3</v>
      </c>
      <c r="B5" s="102"/>
      <c r="C5" s="102"/>
      <c r="D5" s="102"/>
      <c r="E5" s="102"/>
      <c r="F5" s="102"/>
      <c r="G5" s="102"/>
      <c r="H5" s="102"/>
      <c r="I5" s="102"/>
      <c r="J5" s="102"/>
      <c r="K5" s="102"/>
      <c r="L5" s="102"/>
      <c r="M5" s="102"/>
      <c r="N5" s="103"/>
      <c r="O5" s="1"/>
      <c r="P5" s="1"/>
      <c r="Q5" s="1"/>
      <c r="R5" s="1"/>
      <c r="S5" s="1"/>
    </row>
    <row r="6" spans="1:19">
      <c r="A6" s="98" t="s">
        <v>4</v>
      </c>
      <c r="B6" s="99"/>
      <c r="C6" s="99"/>
      <c r="D6" s="99"/>
      <c r="E6" s="99"/>
      <c r="F6" s="99"/>
      <c r="G6" s="99"/>
      <c r="H6" s="99"/>
      <c r="I6" s="99"/>
      <c r="J6" s="99"/>
      <c r="K6" s="99"/>
      <c r="L6" s="99"/>
      <c r="M6" s="99"/>
      <c r="N6" s="100"/>
      <c r="O6" s="1"/>
      <c r="P6" s="1"/>
      <c r="Q6" s="1"/>
      <c r="R6" s="1"/>
      <c r="S6" s="1"/>
    </row>
    <row r="7" spans="1:19" ht="15" thickBot="1">
      <c r="A7" s="106" t="s">
        <v>5</v>
      </c>
      <c r="B7" s="107"/>
      <c r="C7" s="107"/>
      <c r="D7" s="107"/>
      <c r="E7" s="107"/>
      <c r="F7" s="107"/>
      <c r="G7" s="107"/>
      <c r="H7" s="107"/>
      <c r="I7" s="107"/>
      <c r="J7" s="107"/>
      <c r="K7" s="107"/>
      <c r="L7" s="107"/>
      <c r="M7" s="107"/>
      <c r="N7" s="108"/>
      <c r="O7" s="1"/>
      <c r="P7" s="1"/>
      <c r="Q7" s="1"/>
      <c r="R7" s="1"/>
      <c r="S7" s="1"/>
    </row>
    <row r="8" spans="1:19" ht="18">
      <c r="A8" s="49" t="s">
        <v>6</v>
      </c>
      <c r="B8" s="33"/>
      <c r="C8" s="33"/>
      <c r="D8" s="33"/>
      <c r="E8" s="33"/>
      <c r="F8" s="33"/>
      <c r="G8" s="33"/>
      <c r="H8" s="33"/>
      <c r="I8" s="33"/>
      <c r="J8" s="33"/>
      <c r="K8" s="33"/>
      <c r="L8" s="33"/>
      <c r="M8" s="33"/>
      <c r="N8" s="2"/>
      <c r="O8" s="1"/>
      <c r="P8" s="1"/>
      <c r="Q8" s="1"/>
      <c r="R8" s="1"/>
      <c r="S8" s="1"/>
    </row>
    <row r="9" spans="1:19">
      <c r="A9" s="109" t="s">
        <v>7</v>
      </c>
      <c r="B9" s="110"/>
      <c r="C9" s="110"/>
      <c r="D9" s="110"/>
      <c r="E9" s="110"/>
      <c r="F9" s="110"/>
      <c r="G9" s="110"/>
      <c r="H9" s="110"/>
      <c r="I9" s="110"/>
      <c r="J9" s="110"/>
      <c r="K9" s="110"/>
      <c r="L9" s="110"/>
      <c r="M9" s="110"/>
      <c r="N9" s="111"/>
      <c r="O9" s="1"/>
      <c r="P9" s="1"/>
      <c r="Q9" s="1"/>
      <c r="R9" s="1"/>
      <c r="S9" s="1"/>
    </row>
    <row r="10" spans="1:19">
      <c r="A10" s="109" t="s">
        <v>8</v>
      </c>
      <c r="B10" s="110"/>
      <c r="C10" s="110"/>
      <c r="D10" s="110"/>
      <c r="E10" s="110"/>
      <c r="F10" s="110"/>
      <c r="G10" s="110"/>
      <c r="H10" s="110"/>
      <c r="I10" s="110"/>
      <c r="J10" s="110"/>
      <c r="K10" s="110"/>
      <c r="L10" s="110"/>
      <c r="M10" s="110"/>
      <c r="N10" s="111"/>
      <c r="O10" s="1"/>
      <c r="P10" s="1"/>
      <c r="Q10" s="1"/>
      <c r="R10" s="1"/>
      <c r="S10" s="1"/>
    </row>
    <row r="11" spans="1:19">
      <c r="A11" s="9" t="s">
        <v>9</v>
      </c>
      <c r="B11" s="1"/>
      <c r="C11" s="1"/>
      <c r="D11" s="1"/>
      <c r="E11" s="1"/>
      <c r="F11" s="1"/>
      <c r="G11" s="1"/>
      <c r="H11" s="1"/>
      <c r="I11" s="1"/>
      <c r="J11" s="1"/>
      <c r="K11" s="1"/>
      <c r="L11" s="1"/>
      <c r="M11" s="1"/>
      <c r="N11" s="8"/>
      <c r="O11" s="1"/>
      <c r="P11" s="1"/>
      <c r="Q11" s="1"/>
      <c r="R11" s="1"/>
      <c r="S11" s="1"/>
    </row>
    <row r="12" spans="1:19">
      <c r="A12" s="9" t="s">
        <v>10</v>
      </c>
      <c r="B12" s="1"/>
      <c r="C12" s="1"/>
      <c r="D12" s="1"/>
      <c r="E12" s="1"/>
      <c r="F12" s="1"/>
      <c r="G12" s="1"/>
      <c r="H12" s="1"/>
      <c r="I12" s="1"/>
      <c r="J12" s="1"/>
      <c r="K12" s="1"/>
      <c r="L12" s="1"/>
      <c r="M12" s="1"/>
      <c r="N12" s="8"/>
      <c r="O12" s="1"/>
      <c r="P12" s="1"/>
      <c r="Q12" s="1"/>
      <c r="R12" s="1"/>
      <c r="S12" s="1"/>
    </row>
    <row r="13" spans="1:19" ht="15" thickBot="1">
      <c r="A13" s="9"/>
      <c r="B13" s="1"/>
      <c r="C13" s="1"/>
      <c r="D13" s="1"/>
      <c r="E13" s="1"/>
      <c r="F13" s="1"/>
      <c r="G13" s="1"/>
      <c r="H13" s="1"/>
      <c r="I13" s="1"/>
      <c r="J13" s="1"/>
      <c r="K13" s="1"/>
      <c r="L13" s="1"/>
      <c r="M13" s="1"/>
      <c r="N13" s="8"/>
      <c r="O13" s="1"/>
      <c r="P13" s="1"/>
      <c r="Q13" s="1"/>
      <c r="R13" s="1"/>
      <c r="S13" s="1"/>
    </row>
    <row r="14" spans="1:19" ht="15" thickBot="1">
      <c r="A14" s="112" t="s">
        <v>11</v>
      </c>
      <c r="B14" s="113"/>
      <c r="C14" s="1"/>
      <c r="D14" s="112" t="s">
        <v>12</v>
      </c>
      <c r="E14" s="113"/>
      <c r="F14" s="1"/>
      <c r="G14" s="112" t="s">
        <v>13</v>
      </c>
      <c r="H14" s="113"/>
      <c r="I14" s="1"/>
      <c r="J14" s="1"/>
      <c r="K14" s="1"/>
      <c r="L14" s="1"/>
      <c r="M14" s="1"/>
      <c r="N14" s="8"/>
      <c r="O14" s="1"/>
      <c r="P14" s="1"/>
      <c r="Q14" s="1"/>
      <c r="R14" s="1"/>
      <c r="S14" s="1"/>
    </row>
    <row r="15" spans="1:19">
      <c r="A15" s="21" t="s">
        <v>14</v>
      </c>
      <c r="B15" s="24"/>
      <c r="C15" s="1"/>
      <c r="D15" s="20" t="s">
        <v>15</v>
      </c>
      <c r="E15" s="24"/>
      <c r="F15" s="1"/>
      <c r="G15" s="21" t="s">
        <v>16</v>
      </c>
      <c r="H15" s="24"/>
      <c r="I15" s="1"/>
      <c r="J15" s="1"/>
      <c r="K15" s="1"/>
      <c r="L15" s="1"/>
      <c r="M15" s="1"/>
      <c r="N15" s="8"/>
      <c r="O15" s="1"/>
      <c r="P15" s="1"/>
      <c r="Q15" s="1"/>
      <c r="R15" s="1"/>
      <c r="S15" s="1"/>
    </row>
    <row r="16" spans="1:19">
      <c r="A16" s="3" t="s">
        <v>17</v>
      </c>
      <c r="B16" s="24"/>
      <c r="C16" s="1"/>
      <c r="D16" s="20" t="s">
        <v>18</v>
      </c>
      <c r="E16" s="24"/>
      <c r="F16" s="1"/>
      <c r="G16" s="3" t="s">
        <v>19</v>
      </c>
      <c r="H16" s="24"/>
      <c r="I16" s="1"/>
      <c r="J16" s="1"/>
      <c r="K16" s="1"/>
      <c r="L16" s="1"/>
      <c r="M16" s="1"/>
      <c r="N16" s="8"/>
      <c r="O16" s="1"/>
      <c r="P16" s="1"/>
      <c r="Q16" s="1"/>
      <c r="R16" s="1"/>
      <c r="S16" s="1"/>
    </row>
    <row r="17" spans="1:19">
      <c r="A17" s="3" t="s">
        <v>20</v>
      </c>
      <c r="B17" s="24"/>
      <c r="C17" s="1"/>
      <c r="D17" s="20" t="s">
        <v>21</v>
      </c>
      <c r="E17" s="24"/>
      <c r="F17" s="1"/>
      <c r="G17" s="3" t="s">
        <v>22</v>
      </c>
      <c r="H17" s="24"/>
      <c r="I17" s="1"/>
      <c r="J17" s="1"/>
      <c r="K17" s="1"/>
      <c r="L17" s="1"/>
      <c r="M17" s="1"/>
      <c r="N17" s="8"/>
      <c r="O17" s="1"/>
      <c r="P17" s="1"/>
      <c r="Q17" s="1"/>
      <c r="R17" s="1"/>
      <c r="S17" s="1"/>
    </row>
    <row r="18" spans="1:19">
      <c r="A18" s="3" t="s">
        <v>23</v>
      </c>
      <c r="B18" s="24"/>
      <c r="C18" s="1"/>
      <c r="D18" s="20" t="s">
        <v>24</v>
      </c>
      <c r="E18" s="24"/>
      <c r="F18" s="1"/>
      <c r="G18" s="3" t="s">
        <v>25</v>
      </c>
      <c r="H18" s="24"/>
      <c r="I18" s="1"/>
      <c r="J18" s="1"/>
      <c r="K18" s="1"/>
      <c r="L18" s="1"/>
      <c r="M18" s="1"/>
      <c r="N18" s="8"/>
      <c r="O18" s="1"/>
      <c r="P18" s="1"/>
      <c r="Q18" s="1"/>
      <c r="R18" s="1"/>
      <c r="S18" s="1"/>
    </row>
    <row r="19" spans="1:19">
      <c r="A19" s="3" t="s">
        <v>26</v>
      </c>
      <c r="B19" s="24"/>
      <c r="C19" s="1"/>
      <c r="D19" s="3" t="s">
        <v>27</v>
      </c>
      <c r="E19" s="24"/>
      <c r="F19" s="1"/>
      <c r="G19" s="3" t="s">
        <v>28</v>
      </c>
      <c r="H19" s="24"/>
      <c r="I19" s="1"/>
      <c r="J19" s="1"/>
      <c r="K19" s="1"/>
      <c r="L19" s="1"/>
      <c r="M19" s="1"/>
      <c r="N19" s="8"/>
      <c r="O19" s="1"/>
      <c r="P19" s="1"/>
      <c r="Q19" s="1"/>
      <c r="R19" s="1"/>
      <c r="S19" s="1"/>
    </row>
    <row r="20" spans="1:19">
      <c r="A20" s="3" t="s">
        <v>29</v>
      </c>
      <c r="B20" s="24"/>
      <c r="C20" s="1"/>
      <c r="D20" s="3" t="s">
        <v>30</v>
      </c>
      <c r="E20" s="24"/>
      <c r="F20" s="1"/>
      <c r="G20" s="3" t="s">
        <v>31</v>
      </c>
      <c r="H20" s="24"/>
      <c r="I20" s="1"/>
      <c r="J20" s="1"/>
      <c r="K20" s="1"/>
      <c r="L20" s="1"/>
      <c r="M20" s="1"/>
      <c r="N20" s="8"/>
      <c r="O20" s="1"/>
      <c r="P20" s="1"/>
      <c r="Q20" s="1"/>
      <c r="R20" s="1"/>
      <c r="S20" s="1"/>
    </row>
    <row r="21" spans="1:19">
      <c r="A21" s="3" t="s">
        <v>32</v>
      </c>
      <c r="B21" s="24"/>
      <c r="C21" s="1"/>
      <c r="D21" s="3" t="s">
        <v>33</v>
      </c>
      <c r="E21" s="24"/>
      <c r="F21" s="1"/>
      <c r="G21" s="3" t="s">
        <v>34</v>
      </c>
      <c r="H21" s="24"/>
      <c r="I21" s="1"/>
      <c r="J21" s="1"/>
      <c r="K21" s="1"/>
      <c r="L21" s="1"/>
      <c r="M21" s="1"/>
      <c r="N21" s="8"/>
      <c r="O21" s="1"/>
      <c r="P21" s="1"/>
      <c r="Q21" s="1"/>
      <c r="R21" s="1"/>
      <c r="S21" s="1"/>
    </row>
    <row r="22" spans="1:19">
      <c r="A22" s="3" t="s">
        <v>32</v>
      </c>
      <c r="B22" s="24"/>
      <c r="C22" s="1"/>
      <c r="D22" s="3" t="s">
        <v>35</v>
      </c>
      <c r="E22" s="24"/>
      <c r="F22" s="1"/>
      <c r="G22" s="3" t="s">
        <v>26</v>
      </c>
      <c r="H22" s="24"/>
      <c r="I22" s="1"/>
      <c r="J22" s="1"/>
      <c r="K22" s="1"/>
      <c r="L22" s="1"/>
      <c r="M22" s="1"/>
      <c r="N22" s="8"/>
      <c r="O22" s="1"/>
      <c r="P22" s="1"/>
      <c r="Q22" s="1"/>
      <c r="R22" s="1"/>
      <c r="S22" s="1"/>
    </row>
    <row r="23" spans="1:19">
      <c r="A23" s="3" t="s">
        <v>32</v>
      </c>
      <c r="B23" s="24"/>
      <c r="C23" s="1"/>
      <c r="D23" s="3" t="s">
        <v>29</v>
      </c>
      <c r="E23" s="24"/>
      <c r="F23" s="1"/>
      <c r="G23" s="3" t="s">
        <v>32</v>
      </c>
      <c r="H23" s="24"/>
      <c r="I23" s="1"/>
      <c r="J23" s="1"/>
      <c r="K23" s="1"/>
      <c r="L23" s="1"/>
      <c r="M23" s="1"/>
      <c r="N23" s="8"/>
      <c r="O23" s="1"/>
      <c r="P23" s="1"/>
      <c r="Q23" s="1"/>
      <c r="R23" s="1"/>
      <c r="S23" s="1"/>
    </row>
    <row r="24" spans="1:19" ht="15" thickBot="1">
      <c r="A24" s="5" t="s">
        <v>36</v>
      </c>
      <c r="B24" s="6">
        <v>60000</v>
      </c>
      <c r="C24" s="1"/>
      <c r="D24" s="3" t="s">
        <v>37</v>
      </c>
      <c r="E24" s="24"/>
      <c r="F24" s="1"/>
      <c r="G24" s="3" t="s">
        <v>32</v>
      </c>
      <c r="H24" s="24"/>
      <c r="I24" s="1"/>
      <c r="J24" s="1"/>
      <c r="K24" s="1"/>
      <c r="L24" s="1"/>
      <c r="M24" s="1"/>
      <c r="N24" s="8"/>
      <c r="O24" s="1"/>
      <c r="P24" s="1"/>
      <c r="Q24" s="1"/>
      <c r="R24" s="1"/>
      <c r="S24" s="1"/>
    </row>
    <row r="25" spans="1:19">
      <c r="A25" s="9"/>
      <c r="B25" s="1"/>
      <c r="C25" s="1"/>
      <c r="D25" s="3" t="s">
        <v>38</v>
      </c>
      <c r="E25" s="24"/>
      <c r="F25" s="1"/>
      <c r="G25" s="3" t="s">
        <v>32</v>
      </c>
      <c r="H25" s="24"/>
      <c r="I25" s="1"/>
      <c r="J25" s="1"/>
      <c r="K25" s="1"/>
      <c r="L25" s="1"/>
      <c r="M25" s="1"/>
      <c r="N25" s="8"/>
      <c r="O25" s="1"/>
      <c r="P25" s="1"/>
      <c r="Q25" s="1"/>
      <c r="R25" s="1"/>
      <c r="S25" s="1"/>
    </row>
    <row r="26" spans="1:19" ht="15" thickBot="1">
      <c r="A26" s="9"/>
      <c r="B26" s="1"/>
      <c r="C26" s="1"/>
      <c r="D26" s="3" t="s">
        <v>39</v>
      </c>
      <c r="E26" s="24"/>
      <c r="F26" s="1"/>
      <c r="G26" s="5" t="s">
        <v>40</v>
      </c>
      <c r="H26" s="6">
        <v>50000</v>
      </c>
      <c r="I26" s="1"/>
      <c r="L26" s="1"/>
      <c r="M26" s="1"/>
      <c r="N26" s="8"/>
      <c r="O26" s="1"/>
      <c r="P26" s="1"/>
      <c r="Q26" s="1"/>
      <c r="R26" s="1"/>
      <c r="S26" s="1"/>
    </row>
    <row r="27" spans="1:19">
      <c r="A27" s="9"/>
      <c r="B27" s="1"/>
      <c r="C27" s="1"/>
      <c r="D27" s="3" t="s">
        <v>41</v>
      </c>
      <c r="E27" s="24"/>
      <c r="F27" s="1"/>
      <c r="G27" s="1"/>
      <c r="H27" s="1"/>
      <c r="I27" s="1"/>
      <c r="J27" s="1"/>
      <c r="K27" s="1"/>
      <c r="L27" s="1"/>
      <c r="M27" s="1"/>
      <c r="N27" s="8"/>
      <c r="O27" s="1"/>
      <c r="P27" s="1"/>
      <c r="Q27" s="1"/>
      <c r="R27" s="1"/>
      <c r="S27" s="1"/>
    </row>
    <row r="28" spans="1:19">
      <c r="A28" s="9"/>
      <c r="B28" s="1"/>
      <c r="C28" s="1"/>
      <c r="D28" s="3" t="s">
        <v>32</v>
      </c>
      <c r="E28" s="24"/>
      <c r="F28" s="1"/>
      <c r="G28" s="1"/>
      <c r="H28" s="1"/>
      <c r="I28" s="1"/>
      <c r="J28" s="1"/>
      <c r="K28" s="1"/>
      <c r="L28" s="1"/>
      <c r="M28" s="1"/>
      <c r="N28" s="8"/>
      <c r="O28" s="1"/>
      <c r="P28" s="1"/>
      <c r="Q28" s="1"/>
      <c r="R28" s="1"/>
      <c r="S28" s="1"/>
    </row>
    <row r="29" spans="1:19">
      <c r="A29" s="9"/>
      <c r="B29" s="1"/>
      <c r="C29" s="1"/>
      <c r="D29" s="3" t="s">
        <v>32</v>
      </c>
      <c r="E29" s="24"/>
      <c r="F29" s="1"/>
      <c r="G29" s="1"/>
      <c r="H29" s="1"/>
      <c r="I29" s="1"/>
      <c r="J29" s="1"/>
      <c r="K29" s="1"/>
      <c r="L29" s="1"/>
      <c r="M29" s="1"/>
      <c r="N29" s="8"/>
      <c r="O29" s="1"/>
      <c r="P29" s="1"/>
      <c r="Q29" s="1"/>
      <c r="R29" s="1"/>
      <c r="S29" s="1"/>
    </row>
    <row r="30" spans="1:19" ht="15" thickBot="1">
      <c r="A30" s="9"/>
      <c r="B30" s="1"/>
      <c r="C30" s="1"/>
      <c r="D30" s="3" t="s">
        <v>32</v>
      </c>
      <c r="E30" s="24"/>
      <c r="F30" s="1"/>
      <c r="G30" s="1"/>
      <c r="H30" s="1"/>
      <c r="I30" s="1"/>
      <c r="J30" s="1"/>
      <c r="K30" s="1"/>
      <c r="L30" s="1"/>
      <c r="M30" s="1"/>
      <c r="N30" s="8"/>
      <c r="O30" s="1"/>
      <c r="P30" s="1"/>
      <c r="Q30" s="1"/>
      <c r="R30" s="1"/>
      <c r="S30" s="1"/>
    </row>
    <row r="31" spans="1:19" ht="15" thickBot="1">
      <c r="A31" s="9"/>
      <c r="B31" s="1"/>
      <c r="C31" s="1"/>
      <c r="D31" s="5" t="s">
        <v>42</v>
      </c>
      <c r="E31" s="6">
        <v>120000</v>
      </c>
      <c r="F31" s="1"/>
      <c r="G31" s="1"/>
      <c r="H31" s="1"/>
      <c r="I31" s="1"/>
      <c r="J31" s="22" t="s">
        <v>43</v>
      </c>
      <c r="K31" s="7">
        <f>H26+E31+B24</f>
        <v>230000</v>
      </c>
      <c r="L31" s="1"/>
      <c r="M31" s="1"/>
      <c r="N31" s="8"/>
      <c r="O31" s="1"/>
      <c r="P31" s="1"/>
      <c r="Q31" s="1"/>
      <c r="R31" s="1"/>
      <c r="S31" s="1"/>
    </row>
    <row r="32" spans="1:19">
      <c r="A32" s="9"/>
      <c r="B32" s="1"/>
      <c r="C32" s="1"/>
      <c r="D32" s="1"/>
      <c r="E32" s="1"/>
      <c r="F32" s="1"/>
      <c r="G32" s="1"/>
      <c r="H32" s="1"/>
      <c r="I32" s="1"/>
      <c r="J32" s="1"/>
      <c r="K32" s="1"/>
      <c r="L32" s="1"/>
      <c r="M32" s="1"/>
      <c r="N32" s="8"/>
      <c r="O32" s="1"/>
      <c r="P32" s="1"/>
      <c r="Q32" s="1"/>
      <c r="R32" s="1"/>
      <c r="S32" s="1"/>
    </row>
    <row r="33" spans="1:19" ht="15" thickBot="1">
      <c r="A33" s="34"/>
      <c r="B33" s="35"/>
      <c r="C33" s="35"/>
      <c r="D33" s="35"/>
      <c r="E33" s="35"/>
      <c r="F33" s="35"/>
      <c r="G33" s="35"/>
      <c r="H33" s="35"/>
      <c r="I33" s="35"/>
      <c r="J33" s="35"/>
      <c r="K33" s="35"/>
      <c r="L33" s="35"/>
      <c r="M33" s="35"/>
      <c r="N33" s="36"/>
      <c r="O33" s="1"/>
      <c r="P33" s="1"/>
      <c r="Q33" s="1"/>
      <c r="R33" s="1"/>
      <c r="S33" s="1"/>
    </row>
    <row r="34" spans="1:19" ht="18">
      <c r="A34" s="49" t="s">
        <v>44</v>
      </c>
      <c r="B34" s="33"/>
      <c r="C34" s="33"/>
      <c r="D34" s="33"/>
      <c r="E34" s="33"/>
      <c r="F34" s="33"/>
      <c r="G34" s="33"/>
      <c r="H34" s="33"/>
      <c r="I34" s="33"/>
      <c r="J34" s="33"/>
      <c r="K34" s="33"/>
      <c r="L34" s="33"/>
      <c r="M34" s="33"/>
      <c r="N34" s="2"/>
      <c r="O34" s="1"/>
      <c r="P34" s="1"/>
      <c r="Q34" s="1"/>
      <c r="R34" s="1"/>
      <c r="S34" s="1"/>
    </row>
    <row r="35" spans="1:19">
      <c r="A35" s="94" t="s">
        <v>45</v>
      </c>
      <c r="B35" s="1"/>
      <c r="C35" s="1"/>
      <c r="D35" s="1"/>
      <c r="E35" s="1"/>
      <c r="F35" s="1"/>
      <c r="G35" s="1"/>
      <c r="H35" s="1"/>
      <c r="I35" s="1"/>
      <c r="J35" s="1"/>
      <c r="K35" s="1"/>
      <c r="L35" s="1"/>
      <c r="M35" s="1"/>
      <c r="N35" s="8"/>
      <c r="O35" s="1"/>
      <c r="P35" s="1"/>
      <c r="Q35" s="1"/>
      <c r="R35" s="1"/>
      <c r="S35" s="1"/>
    </row>
    <row r="36" spans="1:19">
      <c r="A36" s="94" t="s">
        <v>46</v>
      </c>
      <c r="B36" s="1"/>
      <c r="C36" s="1"/>
      <c r="D36" s="1"/>
      <c r="E36" s="1"/>
      <c r="F36" s="1"/>
      <c r="G36" s="1"/>
      <c r="H36" s="1"/>
      <c r="I36" s="1"/>
      <c r="J36" s="1"/>
      <c r="K36" s="1"/>
      <c r="L36" s="1"/>
      <c r="M36" s="1"/>
      <c r="N36" s="8"/>
      <c r="O36" s="1"/>
      <c r="P36" s="1"/>
      <c r="Q36" s="1"/>
      <c r="R36" s="1"/>
      <c r="S36" s="1"/>
    </row>
    <row r="37" spans="1:19">
      <c r="A37" s="94" t="s">
        <v>47</v>
      </c>
      <c r="B37" s="1"/>
      <c r="C37" s="1"/>
      <c r="D37" s="1"/>
      <c r="E37" s="1"/>
      <c r="F37" s="1"/>
      <c r="G37" s="1"/>
      <c r="H37" s="1"/>
      <c r="I37" s="1"/>
      <c r="J37" s="1"/>
      <c r="K37" s="1"/>
      <c r="L37" s="1"/>
      <c r="M37" s="1"/>
      <c r="N37" s="8"/>
      <c r="O37" s="1"/>
      <c r="P37" s="1"/>
      <c r="Q37" s="1"/>
      <c r="R37" s="1"/>
      <c r="S37" s="1"/>
    </row>
    <row r="38" spans="1:19">
      <c r="A38" s="94" t="s">
        <v>48</v>
      </c>
      <c r="B38" s="1"/>
      <c r="C38" s="1"/>
      <c r="D38" s="1"/>
      <c r="E38" s="1"/>
      <c r="F38" s="1"/>
      <c r="G38" s="1"/>
      <c r="H38" s="1"/>
      <c r="I38" s="1"/>
      <c r="J38" s="1"/>
      <c r="K38" s="1"/>
      <c r="L38" s="1"/>
      <c r="M38" s="1"/>
      <c r="N38" s="8"/>
      <c r="O38" s="1"/>
      <c r="P38" s="1"/>
      <c r="Q38" s="1"/>
      <c r="R38" s="1"/>
      <c r="S38" s="1"/>
    </row>
    <row r="39" spans="1:19" ht="15" thickBot="1">
      <c r="A39" s="10"/>
      <c r="B39" s="1"/>
      <c r="C39" s="1"/>
      <c r="D39" s="1"/>
      <c r="E39" s="1"/>
      <c r="F39" s="1"/>
      <c r="G39" s="1"/>
      <c r="H39" s="1"/>
      <c r="I39" s="1"/>
      <c r="J39" s="1"/>
      <c r="K39" s="1"/>
      <c r="L39" s="1"/>
      <c r="M39" s="1"/>
      <c r="N39" s="8"/>
      <c r="O39" s="1"/>
      <c r="P39" s="1"/>
      <c r="Q39" s="1"/>
      <c r="R39" s="1"/>
      <c r="S39" s="1"/>
    </row>
    <row r="40" spans="1:19">
      <c r="A40" s="16" t="s">
        <v>49</v>
      </c>
      <c r="B40" s="23">
        <v>24</v>
      </c>
      <c r="N40" s="11"/>
    </row>
    <row r="41" spans="1:19">
      <c r="A41" s="19" t="s">
        <v>50</v>
      </c>
      <c r="B41" s="24">
        <v>12</v>
      </c>
      <c r="C41" s="1"/>
      <c r="D41" s="1"/>
      <c r="E41" s="1"/>
      <c r="F41" s="1"/>
      <c r="G41" s="1"/>
      <c r="H41" s="1"/>
      <c r="I41" s="1"/>
      <c r="J41" s="1"/>
      <c r="K41" s="1"/>
      <c r="L41" s="1"/>
      <c r="M41" s="1"/>
      <c r="N41" s="8"/>
      <c r="O41" s="1"/>
      <c r="P41" s="1"/>
      <c r="Q41" s="1"/>
      <c r="R41" s="1"/>
      <c r="S41" s="1"/>
    </row>
    <row r="42" spans="1:19">
      <c r="A42" s="3" t="s">
        <v>51</v>
      </c>
      <c r="B42" s="24">
        <v>1.8</v>
      </c>
      <c r="C42" s="1"/>
      <c r="D42" s="1"/>
      <c r="E42" s="1"/>
      <c r="F42" s="1"/>
      <c r="G42" s="1"/>
      <c r="H42" s="1"/>
      <c r="I42" s="1"/>
      <c r="J42" s="1"/>
      <c r="K42" s="1"/>
      <c r="L42" s="1"/>
      <c r="M42" s="1"/>
      <c r="N42" s="8"/>
      <c r="O42" s="1"/>
      <c r="P42" s="1"/>
      <c r="Q42" s="1"/>
      <c r="R42" s="1"/>
      <c r="S42" s="1"/>
    </row>
    <row r="43" spans="1:19">
      <c r="A43" s="3" t="s">
        <v>52</v>
      </c>
      <c r="B43" s="24">
        <v>11</v>
      </c>
      <c r="C43" s="1"/>
      <c r="D43" s="1"/>
      <c r="E43" s="1"/>
      <c r="F43" s="1"/>
      <c r="G43" s="1"/>
      <c r="H43" s="1"/>
      <c r="I43" s="1"/>
      <c r="J43" s="1"/>
      <c r="K43" s="1"/>
      <c r="L43" s="1"/>
      <c r="M43" s="1"/>
      <c r="N43" s="8"/>
      <c r="O43" s="1"/>
      <c r="P43" s="1"/>
      <c r="Q43" s="1"/>
      <c r="R43" s="1"/>
      <c r="S43" s="1"/>
    </row>
    <row r="44" spans="1:19" ht="15" thickBot="1">
      <c r="A44" s="19" t="s">
        <v>53</v>
      </c>
      <c r="B44" s="24"/>
      <c r="C44" s="1"/>
      <c r="D44" s="1"/>
      <c r="E44" s="1"/>
      <c r="F44" s="1"/>
      <c r="G44" s="1"/>
      <c r="H44" s="1"/>
      <c r="I44" s="1"/>
      <c r="J44" s="1"/>
      <c r="K44" s="1"/>
      <c r="L44" s="1"/>
      <c r="M44" s="1"/>
      <c r="N44" s="8"/>
      <c r="O44" s="1"/>
      <c r="P44" s="1"/>
      <c r="Q44" s="1"/>
      <c r="R44" s="1"/>
      <c r="S44" s="1"/>
    </row>
    <row r="45" spans="1:19" ht="15" thickBot="1">
      <c r="A45" s="18" t="s">
        <v>54</v>
      </c>
      <c r="B45" s="6">
        <f>SUM(B40:B44)</f>
        <v>48.8</v>
      </c>
      <c r="C45" s="1"/>
      <c r="D45" s="1"/>
      <c r="E45" s="1"/>
      <c r="F45" s="1"/>
      <c r="G45" s="1"/>
      <c r="H45" s="1"/>
      <c r="I45" s="1"/>
      <c r="J45" s="22" t="s">
        <v>54</v>
      </c>
      <c r="K45" s="7">
        <f>B45</f>
        <v>48.8</v>
      </c>
      <c r="L45" s="1"/>
      <c r="M45" s="1"/>
      <c r="N45" s="8"/>
      <c r="O45" s="1"/>
      <c r="P45" s="1"/>
      <c r="Q45" s="1"/>
      <c r="R45" s="1"/>
      <c r="S45" s="1"/>
    </row>
    <row r="46" spans="1:19">
      <c r="A46" s="78"/>
      <c r="B46" s="37"/>
      <c r="C46" s="1"/>
      <c r="D46" s="1"/>
      <c r="E46" s="1"/>
      <c r="F46" s="1"/>
      <c r="G46" s="1"/>
      <c r="H46" s="1"/>
      <c r="I46" s="1"/>
      <c r="J46" s="38"/>
      <c r="K46" s="37"/>
      <c r="L46" s="1"/>
      <c r="M46" s="1"/>
      <c r="N46" s="8"/>
      <c r="O46" s="1"/>
      <c r="P46" s="1"/>
      <c r="Q46" s="1"/>
      <c r="R46" s="1"/>
      <c r="S46" s="1"/>
    </row>
    <row r="47" spans="1:19" ht="15" thickBot="1">
      <c r="A47" s="34"/>
      <c r="B47" s="35"/>
      <c r="C47" s="35"/>
      <c r="D47" s="35"/>
      <c r="E47" s="35"/>
      <c r="F47" s="35"/>
      <c r="G47" s="35"/>
      <c r="H47" s="35"/>
      <c r="I47" s="35"/>
      <c r="J47" s="35"/>
      <c r="K47" s="35"/>
      <c r="L47" s="35"/>
      <c r="M47" s="35"/>
      <c r="N47" s="36"/>
      <c r="O47" s="1"/>
      <c r="P47" s="1"/>
      <c r="Q47" s="1"/>
      <c r="R47" s="1"/>
      <c r="S47" s="1"/>
    </row>
    <row r="48" spans="1:19" ht="18">
      <c r="A48" s="49" t="s">
        <v>55</v>
      </c>
      <c r="B48" s="33"/>
      <c r="C48" s="33"/>
      <c r="D48" s="33"/>
      <c r="E48" s="33"/>
      <c r="F48" s="33"/>
      <c r="G48" s="33"/>
      <c r="H48" s="33"/>
      <c r="I48" s="33"/>
      <c r="J48" s="33"/>
      <c r="K48" s="33"/>
      <c r="L48" s="33"/>
      <c r="M48" s="33"/>
      <c r="N48" s="2"/>
      <c r="O48" s="1"/>
      <c r="P48" s="1"/>
      <c r="Q48" s="1"/>
      <c r="R48" s="1"/>
      <c r="S48" s="1"/>
    </row>
    <row r="49" spans="1:19">
      <c r="A49" s="9" t="s">
        <v>56</v>
      </c>
      <c r="B49" s="1"/>
      <c r="C49" s="1"/>
      <c r="D49" s="1"/>
      <c r="E49" s="1"/>
      <c r="F49" s="1"/>
      <c r="G49" s="1"/>
      <c r="H49" s="1"/>
      <c r="I49" s="1"/>
      <c r="J49" s="1"/>
      <c r="K49" s="1"/>
      <c r="L49" s="1"/>
      <c r="M49" s="1"/>
      <c r="N49" s="8"/>
      <c r="O49" s="1"/>
      <c r="P49" s="1"/>
      <c r="Q49" s="1"/>
      <c r="R49" s="1"/>
      <c r="S49" s="1"/>
    </row>
    <row r="50" spans="1:19">
      <c r="A50" s="9" t="s">
        <v>57</v>
      </c>
      <c r="B50" s="1"/>
      <c r="C50" s="1"/>
      <c r="D50" s="1"/>
      <c r="E50" s="1"/>
      <c r="F50" s="1"/>
      <c r="G50" s="1"/>
      <c r="H50" s="1"/>
      <c r="I50" s="1"/>
      <c r="J50" s="1"/>
      <c r="K50" s="1"/>
      <c r="L50" s="1"/>
      <c r="M50" s="1"/>
      <c r="N50" s="8"/>
      <c r="O50" s="1"/>
      <c r="P50" s="1"/>
      <c r="Q50" s="1"/>
      <c r="R50" s="1"/>
      <c r="S50" s="1"/>
    </row>
    <row r="51" spans="1:19">
      <c r="A51" s="9" t="s">
        <v>58</v>
      </c>
      <c r="N51" s="11"/>
    </row>
    <row r="52" spans="1:19" ht="15" thickBot="1">
      <c r="A52" s="9"/>
      <c r="N52" s="11"/>
    </row>
    <row r="53" spans="1:19">
      <c r="A53" s="16" t="s">
        <v>59</v>
      </c>
      <c r="B53" s="17">
        <v>60</v>
      </c>
      <c r="C53" s="1"/>
      <c r="D53" s="1"/>
      <c r="E53" s="1"/>
      <c r="F53" s="1"/>
      <c r="G53" s="1"/>
      <c r="H53" s="1"/>
      <c r="I53" s="1"/>
      <c r="J53" s="1"/>
      <c r="K53" s="1"/>
      <c r="L53" s="1"/>
      <c r="M53" s="1"/>
      <c r="N53" s="8"/>
      <c r="O53" s="1"/>
      <c r="P53" s="1"/>
      <c r="Q53" s="1"/>
      <c r="R53" s="1"/>
      <c r="S53" s="1"/>
    </row>
    <row r="54" spans="1:19">
      <c r="A54" s="3" t="s">
        <v>60</v>
      </c>
      <c r="B54" s="4">
        <v>28</v>
      </c>
      <c r="C54" s="1"/>
      <c r="D54" s="1"/>
      <c r="E54" s="1"/>
      <c r="F54" s="1"/>
      <c r="G54" s="1"/>
      <c r="H54" s="1"/>
      <c r="I54" s="1"/>
      <c r="J54" s="1"/>
      <c r="K54" s="1"/>
      <c r="L54" s="1"/>
      <c r="M54" s="1"/>
      <c r="N54" s="8"/>
      <c r="O54" s="1"/>
      <c r="P54" s="1"/>
      <c r="Q54" s="1"/>
      <c r="R54" s="1"/>
      <c r="S54" s="1"/>
    </row>
    <row r="55" spans="1:19">
      <c r="A55" s="26" t="s">
        <v>61</v>
      </c>
      <c r="B55" s="25">
        <f>SUM(B53:B54)*13</f>
        <v>1144</v>
      </c>
      <c r="C55" s="1"/>
      <c r="D55" s="1"/>
      <c r="E55" s="1"/>
      <c r="F55" s="1"/>
      <c r="G55" s="1"/>
      <c r="H55" s="1"/>
      <c r="I55" s="1"/>
      <c r="J55" s="1"/>
      <c r="K55" s="1"/>
      <c r="L55" s="1"/>
      <c r="M55" s="1"/>
      <c r="N55" s="8"/>
      <c r="O55" s="1"/>
      <c r="P55" s="1"/>
      <c r="Q55" s="1"/>
      <c r="R55" s="1"/>
      <c r="S55" s="1"/>
    </row>
    <row r="56" spans="1:19">
      <c r="A56" s="3" t="s">
        <v>59</v>
      </c>
      <c r="B56" s="4">
        <v>60</v>
      </c>
      <c r="C56" s="1"/>
      <c r="D56" s="1"/>
      <c r="E56" s="1"/>
      <c r="F56" s="1"/>
      <c r="G56" s="1"/>
      <c r="H56" s="1"/>
      <c r="I56" s="1"/>
      <c r="J56" s="1"/>
      <c r="K56" s="1"/>
      <c r="L56" s="1"/>
      <c r="M56" s="1"/>
      <c r="N56" s="8"/>
      <c r="O56" s="1"/>
      <c r="P56" s="1"/>
      <c r="Q56" s="1"/>
      <c r="R56" s="1"/>
      <c r="S56" s="1"/>
    </row>
    <row r="57" spans="1:19">
      <c r="A57" s="3" t="s">
        <v>60</v>
      </c>
      <c r="B57" s="4">
        <v>28</v>
      </c>
      <c r="C57" s="1"/>
      <c r="D57" s="1"/>
      <c r="E57" s="1"/>
      <c r="F57" s="1"/>
      <c r="G57" s="1"/>
      <c r="H57" s="1"/>
      <c r="I57" s="1"/>
      <c r="J57" s="1"/>
      <c r="K57" s="1"/>
      <c r="L57" s="1"/>
      <c r="M57" s="1"/>
      <c r="N57" s="8"/>
      <c r="O57" s="1"/>
      <c r="P57" s="1"/>
      <c r="Q57" s="1"/>
      <c r="R57" s="1"/>
      <c r="S57" s="1"/>
    </row>
    <row r="58" spans="1:19">
      <c r="A58" s="26" t="s">
        <v>62</v>
      </c>
      <c r="B58" s="25">
        <f>SUM(B56:B57)*13</f>
        <v>1144</v>
      </c>
      <c r="C58" s="1"/>
      <c r="D58" s="1"/>
      <c r="E58" s="1"/>
      <c r="F58" s="1"/>
      <c r="G58" s="1"/>
      <c r="H58" s="1"/>
      <c r="I58" s="1"/>
      <c r="J58" s="1"/>
      <c r="K58" s="1"/>
      <c r="L58" s="1"/>
      <c r="M58" s="1"/>
      <c r="N58" s="8"/>
      <c r="O58" s="1"/>
      <c r="P58" s="1"/>
      <c r="Q58" s="1"/>
      <c r="R58" s="1"/>
      <c r="S58" s="1"/>
    </row>
    <row r="59" spans="1:19">
      <c r="A59" s="3" t="s">
        <v>59</v>
      </c>
      <c r="B59" s="4">
        <v>50</v>
      </c>
      <c r="C59" s="1"/>
      <c r="D59" s="1"/>
      <c r="E59" s="1"/>
      <c r="F59" s="1"/>
      <c r="G59" s="1"/>
      <c r="H59" s="1"/>
      <c r="I59" s="1"/>
      <c r="J59" s="1"/>
      <c r="K59" s="1"/>
      <c r="L59" s="1"/>
      <c r="M59" s="1"/>
      <c r="N59" s="8"/>
      <c r="O59" s="1"/>
      <c r="P59" s="1"/>
      <c r="Q59" s="1"/>
      <c r="R59" s="1"/>
      <c r="S59" s="1"/>
    </row>
    <row r="60" spans="1:19">
      <c r="A60" s="3" t="s">
        <v>60</v>
      </c>
      <c r="B60" s="4">
        <v>50</v>
      </c>
      <c r="C60" s="1"/>
      <c r="D60" s="1"/>
      <c r="E60" s="1"/>
      <c r="F60" s="1"/>
      <c r="G60" s="1"/>
      <c r="H60" s="1"/>
      <c r="I60" s="1"/>
      <c r="J60" s="1"/>
      <c r="K60" s="1"/>
      <c r="L60" s="1"/>
      <c r="M60" s="1"/>
      <c r="N60" s="8"/>
      <c r="O60" s="1"/>
      <c r="P60" s="1"/>
      <c r="Q60" s="1"/>
      <c r="R60" s="1"/>
      <c r="S60" s="1"/>
    </row>
    <row r="61" spans="1:19">
      <c r="A61" s="26" t="s">
        <v>63</v>
      </c>
      <c r="B61" s="25">
        <f>SUM(B59:B60)*13</f>
        <v>1300</v>
      </c>
      <c r="C61" s="1"/>
      <c r="D61" s="1"/>
      <c r="E61" s="1"/>
      <c r="F61" s="1"/>
      <c r="G61" s="1"/>
      <c r="H61" s="1"/>
      <c r="I61" s="1"/>
      <c r="J61" s="1"/>
      <c r="K61" s="1"/>
      <c r="L61" s="1"/>
      <c r="M61" s="1"/>
      <c r="N61" s="8"/>
      <c r="O61" s="1"/>
      <c r="P61" s="1"/>
      <c r="Q61" s="1"/>
      <c r="R61" s="1"/>
      <c r="S61" s="1"/>
    </row>
    <row r="62" spans="1:19">
      <c r="A62" s="3" t="s">
        <v>59</v>
      </c>
      <c r="B62" s="4">
        <v>28</v>
      </c>
      <c r="C62" s="1"/>
      <c r="D62" s="1"/>
      <c r="E62" s="1"/>
      <c r="F62" s="1"/>
      <c r="G62" s="1"/>
      <c r="H62" s="1"/>
      <c r="I62" s="1"/>
      <c r="J62" s="1"/>
      <c r="K62" s="1"/>
      <c r="L62" s="1"/>
      <c r="M62" s="1"/>
      <c r="N62" s="8"/>
      <c r="O62" s="1"/>
      <c r="P62" s="1"/>
      <c r="Q62" s="1"/>
      <c r="R62" s="1"/>
      <c r="S62" s="1"/>
    </row>
    <row r="63" spans="1:19" ht="15.75" customHeight="1" thickBot="1">
      <c r="A63" s="3" t="s">
        <v>60</v>
      </c>
      <c r="B63" s="4">
        <v>28</v>
      </c>
      <c r="C63" s="1"/>
      <c r="D63" s="1"/>
      <c r="E63" s="1"/>
      <c r="F63" s="1"/>
      <c r="G63" s="1"/>
      <c r="H63" s="1"/>
      <c r="I63" s="1"/>
      <c r="J63" s="1"/>
      <c r="K63" s="1"/>
      <c r="L63" s="1"/>
      <c r="M63" s="1"/>
      <c r="N63" s="8"/>
      <c r="O63" s="1"/>
      <c r="P63" s="1"/>
      <c r="Q63" s="1"/>
      <c r="R63" s="1"/>
      <c r="S63" s="1"/>
    </row>
    <row r="64" spans="1:19">
      <c r="A64" s="26" t="s">
        <v>64</v>
      </c>
      <c r="B64" s="25">
        <f>SUM(B62:B63)*13</f>
        <v>728</v>
      </c>
      <c r="C64" s="1"/>
      <c r="D64" s="1"/>
      <c r="E64" s="1"/>
      <c r="F64" s="1"/>
      <c r="G64" s="1"/>
      <c r="H64" s="1"/>
      <c r="I64" s="1"/>
      <c r="J64" s="30" t="s">
        <v>65</v>
      </c>
      <c r="K64" s="31">
        <f>B64+B61+B58+B55</f>
        <v>4316</v>
      </c>
      <c r="L64" s="1"/>
      <c r="M64" s="1"/>
      <c r="N64" s="8"/>
      <c r="O64" s="1"/>
      <c r="P64" s="1"/>
      <c r="Q64" s="1"/>
      <c r="R64" s="1"/>
      <c r="S64" s="1"/>
    </row>
    <row r="65" spans="1:19" ht="15" thickBot="1">
      <c r="A65" s="27" t="s">
        <v>66</v>
      </c>
      <c r="B65" s="32">
        <v>7300</v>
      </c>
      <c r="C65" s="1"/>
      <c r="D65" s="1"/>
      <c r="E65" s="1"/>
      <c r="F65" s="1"/>
      <c r="G65" s="1"/>
      <c r="H65" s="1"/>
      <c r="I65" s="1"/>
      <c r="J65" s="29" t="s">
        <v>67</v>
      </c>
      <c r="K65" s="28">
        <f>K64/B65</f>
        <v>0.59123287671232871</v>
      </c>
      <c r="L65" s="1"/>
      <c r="M65" s="1"/>
      <c r="N65" s="8"/>
      <c r="O65" s="1"/>
      <c r="P65" s="1"/>
      <c r="Q65" s="1"/>
      <c r="R65" s="1"/>
      <c r="S65" s="1"/>
    </row>
    <row r="66" spans="1:19">
      <c r="A66" s="9"/>
      <c r="B66" s="1"/>
      <c r="C66" s="1"/>
      <c r="D66" s="1"/>
      <c r="E66" s="1"/>
      <c r="F66" s="1"/>
      <c r="G66" s="1"/>
      <c r="H66" s="1"/>
      <c r="I66" s="1"/>
      <c r="J66" s="38"/>
      <c r="K66" s="39"/>
      <c r="L66" s="1"/>
      <c r="M66" s="1"/>
      <c r="N66" s="8"/>
      <c r="O66" s="1"/>
      <c r="P66" s="1"/>
      <c r="Q66" s="1"/>
      <c r="R66" s="1"/>
      <c r="S66" s="1"/>
    </row>
    <row r="67" spans="1:19" ht="15" thickBot="1">
      <c r="A67" s="13"/>
      <c r="B67" s="14"/>
      <c r="C67" s="35"/>
      <c r="D67" s="35"/>
      <c r="E67" s="35"/>
      <c r="F67" s="35"/>
      <c r="G67" s="35"/>
      <c r="H67" s="35"/>
      <c r="I67" s="35"/>
      <c r="J67" s="14"/>
      <c r="K67" s="14"/>
      <c r="L67" s="35"/>
      <c r="M67" s="35"/>
      <c r="N67" s="36"/>
      <c r="O67" s="1"/>
      <c r="P67" s="1"/>
      <c r="Q67" s="1"/>
      <c r="R67" s="1"/>
      <c r="S67" s="1"/>
    </row>
    <row r="68" spans="1:19" ht="18">
      <c r="A68" s="50" t="s">
        <v>68</v>
      </c>
      <c r="B68" s="1"/>
      <c r="C68" s="1"/>
      <c r="D68" s="1"/>
      <c r="E68" s="1"/>
      <c r="F68" s="1"/>
      <c r="G68" s="1"/>
      <c r="H68" s="1"/>
      <c r="I68" s="1"/>
      <c r="J68" s="1"/>
      <c r="K68" s="1"/>
      <c r="L68" s="1"/>
      <c r="M68" s="1"/>
      <c r="N68" s="8"/>
      <c r="O68" s="1"/>
      <c r="P68" s="1"/>
      <c r="Q68" s="1"/>
      <c r="R68" s="1"/>
      <c r="S68" s="1"/>
    </row>
    <row r="69" spans="1:19" ht="15" thickBot="1">
      <c r="A69" s="9" t="s">
        <v>69</v>
      </c>
      <c r="B69" s="1"/>
      <c r="C69" s="1"/>
      <c r="D69" s="1"/>
      <c r="E69" s="1"/>
      <c r="F69" s="1"/>
      <c r="G69" s="1"/>
      <c r="H69" s="1"/>
      <c r="I69" s="1"/>
      <c r="J69" s="1"/>
      <c r="K69" s="1"/>
      <c r="L69" s="1"/>
      <c r="M69" s="1"/>
      <c r="N69" s="8"/>
      <c r="O69" s="1"/>
      <c r="P69" s="1"/>
      <c r="Q69" s="1"/>
      <c r="R69" s="1"/>
      <c r="S69" s="1"/>
    </row>
    <row r="70" spans="1:19" ht="15" thickBot="1">
      <c r="A70" s="9"/>
      <c r="B70" s="1"/>
      <c r="C70" s="1"/>
      <c r="D70" s="1"/>
      <c r="E70" s="1"/>
      <c r="F70" s="1"/>
      <c r="G70" s="1"/>
      <c r="H70" s="1"/>
      <c r="I70" s="1"/>
      <c r="J70" s="22" t="s">
        <v>70</v>
      </c>
      <c r="K70" s="40">
        <v>0.35</v>
      </c>
      <c r="L70" s="1"/>
      <c r="M70" s="1"/>
      <c r="N70" s="8"/>
      <c r="O70" s="1"/>
      <c r="P70" s="1"/>
      <c r="Q70" s="1"/>
      <c r="R70" s="1"/>
      <c r="S70" s="1"/>
    </row>
    <row r="71" spans="1:19" ht="15" thickBot="1">
      <c r="A71" s="34"/>
      <c r="B71" s="35"/>
      <c r="C71" s="35"/>
      <c r="D71" s="35"/>
      <c r="E71" s="35"/>
      <c r="F71" s="35"/>
      <c r="G71" s="35"/>
      <c r="H71" s="35"/>
      <c r="I71" s="35"/>
      <c r="J71" s="35"/>
      <c r="K71" s="35"/>
      <c r="L71" s="35"/>
      <c r="M71" s="35"/>
      <c r="N71" s="36"/>
      <c r="O71" s="1"/>
      <c r="P71" s="1"/>
      <c r="Q71" s="1"/>
      <c r="R71" s="1"/>
      <c r="S71" s="1"/>
    </row>
    <row r="72" spans="1:19" ht="18.600000000000001" thickBot="1">
      <c r="A72" s="49" t="s">
        <v>71</v>
      </c>
      <c r="B72" s="33"/>
      <c r="C72" s="33"/>
      <c r="D72" s="33"/>
      <c r="E72" s="33"/>
      <c r="F72" s="33"/>
      <c r="G72" s="33"/>
      <c r="H72" s="33"/>
      <c r="I72" s="33"/>
      <c r="J72" s="33"/>
      <c r="K72" s="33"/>
      <c r="L72" s="33"/>
      <c r="M72" s="33"/>
      <c r="N72" s="2"/>
      <c r="O72" s="1"/>
      <c r="P72" s="1"/>
      <c r="Q72" s="1"/>
      <c r="R72" s="1"/>
      <c r="S72" s="1"/>
    </row>
    <row r="73" spans="1:19" ht="15" thickBot="1">
      <c r="A73" s="9" t="s">
        <v>72</v>
      </c>
      <c r="B73" s="1"/>
      <c r="C73" s="1"/>
      <c r="D73" s="1"/>
      <c r="E73" s="1"/>
      <c r="F73" s="1"/>
      <c r="G73" s="1"/>
      <c r="H73" s="1"/>
      <c r="I73" s="1"/>
      <c r="J73" s="41" t="s">
        <v>71</v>
      </c>
      <c r="K73" s="42">
        <v>0.1</v>
      </c>
      <c r="L73" s="1"/>
      <c r="M73" s="1"/>
      <c r="N73" s="8"/>
      <c r="O73" s="1"/>
      <c r="P73" s="1"/>
      <c r="Q73" s="1"/>
      <c r="R73" s="1"/>
      <c r="S73" s="1"/>
    </row>
    <row r="74" spans="1:19">
      <c r="A74" s="9"/>
      <c r="B74" s="1"/>
      <c r="C74" s="1"/>
      <c r="D74" s="1"/>
      <c r="E74" s="1"/>
      <c r="F74" s="1"/>
      <c r="G74" s="1"/>
      <c r="H74" s="1"/>
      <c r="I74" s="1"/>
      <c r="J74" s="1"/>
      <c r="K74" s="1"/>
      <c r="L74" s="1"/>
      <c r="M74" s="1"/>
      <c r="N74" s="8"/>
      <c r="O74" s="1"/>
      <c r="P74" s="1"/>
      <c r="Q74" s="1"/>
      <c r="R74" s="1"/>
      <c r="S74" s="1"/>
    </row>
    <row r="75" spans="1:19" ht="15" thickBot="1">
      <c r="A75" s="34"/>
      <c r="B75" s="35"/>
      <c r="C75" s="35"/>
      <c r="D75" s="35"/>
      <c r="E75" s="35"/>
      <c r="F75" s="35"/>
      <c r="G75" s="35"/>
      <c r="H75" s="35"/>
      <c r="I75" s="35"/>
      <c r="J75" s="35"/>
      <c r="K75" s="35"/>
      <c r="L75" s="35"/>
      <c r="M75" s="35"/>
      <c r="N75" s="36"/>
      <c r="O75" s="1"/>
      <c r="P75" s="1"/>
      <c r="Q75" s="1"/>
      <c r="R75" s="1"/>
      <c r="S75" s="1"/>
    </row>
    <row r="76" spans="1:19" ht="18">
      <c r="A76" s="49" t="s">
        <v>73</v>
      </c>
      <c r="B76" s="33"/>
      <c r="C76" s="33"/>
      <c r="D76" s="33"/>
      <c r="E76" s="33"/>
      <c r="F76" s="33"/>
      <c r="G76" s="33"/>
      <c r="H76" s="33"/>
      <c r="I76" s="33"/>
      <c r="J76" s="33"/>
      <c r="K76" s="33"/>
      <c r="L76" s="33"/>
      <c r="M76" s="33"/>
      <c r="N76" s="2"/>
      <c r="O76" s="1"/>
      <c r="P76" s="1"/>
      <c r="Q76" s="1"/>
      <c r="R76" s="1"/>
      <c r="S76" s="1"/>
    </row>
    <row r="77" spans="1:19">
      <c r="A77" s="9" t="s">
        <v>74</v>
      </c>
      <c r="B77" s="1"/>
      <c r="C77" s="1"/>
      <c r="D77" s="1"/>
      <c r="E77" s="1"/>
      <c r="F77" s="1"/>
      <c r="G77" s="1"/>
      <c r="H77" s="1"/>
      <c r="I77" s="1"/>
      <c r="J77" s="1"/>
      <c r="K77" s="1"/>
      <c r="L77" s="1"/>
      <c r="M77" s="1"/>
      <c r="N77" s="8"/>
      <c r="O77" s="1"/>
      <c r="P77" s="1"/>
      <c r="Q77" s="1"/>
      <c r="R77" s="1"/>
      <c r="S77" s="1"/>
    </row>
    <row r="78" spans="1:19">
      <c r="A78" s="9" t="s">
        <v>75</v>
      </c>
      <c r="B78" s="1"/>
      <c r="C78" s="1"/>
      <c r="D78" s="1"/>
      <c r="E78" s="1"/>
      <c r="F78" s="1"/>
      <c r="G78" s="1"/>
      <c r="H78" s="1"/>
      <c r="I78" s="1"/>
      <c r="J78" s="1"/>
      <c r="K78" s="1"/>
      <c r="L78" s="1"/>
      <c r="M78" s="1"/>
      <c r="N78" s="8"/>
      <c r="O78" s="1"/>
      <c r="P78" s="1"/>
      <c r="Q78" s="1"/>
      <c r="R78" s="1"/>
      <c r="S78" s="1"/>
    </row>
    <row r="79" spans="1:19">
      <c r="A79" s="9" t="s">
        <v>76</v>
      </c>
      <c r="B79" s="1"/>
      <c r="C79" s="1"/>
      <c r="D79" s="1"/>
      <c r="E79" s="1"/>
      <c r="F79" s="1"/>
      <c r="G79" s="1"/>
      <c r="H79" s="1"/>
      <c r="I79" s="1"/>
      <c r="J79" s="1"/>
      <c r="K79" s="1"/>
      <c r="L79" s="1"/>
      <c r="M79" s="1"/>
      <c r="N79" s="8"/>
      <c r="O79" s="1"/>
      <c r="P79" s="1"/>
      <c r="Q79" s="1"/>
      <c r="R79" s="1"/>
      <c r="S79" s="1"/>
    </row>
    <row r="80" spans="1:19" ht="15" thickBot="1">
      <c r="A80" s="9"/>
      <c r="B80" s="1"/>
      <c r="C80" s="1"/>
      <c r="D80" s="1"/>
      <c r="E80" s="1"/>
      <c r="F80" s="1"/>
      <c r="G80" s="1"/>
      <c r="H80" s="1"/>
      <c r="I80" s="1"/>
      <c r="J80" s="1"/>
      <c r="K80" s="1"/>
      <c r="L80" s="1"/>
      <c r="M80" s="1"/>
      <c r="N80" s="8"/>
      <c r="O80" s="1"/>
      <c r="P80" s="1"/>
      <c r="Q80" s="1"/>
      <c r="R80" s="1"/>
      <c r="S80" s="1"/>
    </row>
    <row r="81" spans="1:14">
      <c r="A81" s="43" t="s">
        <v>77</v>
      </c>
      <c r="B81" s="44">
        <v>0.82</v>
      </c>
      <c r="E81" s="61">
        <v>0</v>
      </c>
      <c r="N81" s="11"/>
    </row>
    <row r="82" spans="1:14">
      <c r="A82" s="45" t="s">
        <v>78</v>
      </c>
      <c r="B82" s="46">
        <v>0.1</v>
      </c>
      <c r="E82" s="61">
        <v>0.1</v>
      </c>
      <c r="N82" s="11"/>
    </row>
    <row r="83" spans="1:14">
      <c r="A83" s="45" t="s">
        <v>79</v>
      </c>
      <c r="B83" s="46">
        <v>0.05</v>
      </c>
      <c r="E83" s="61">
        <v>0.2</v>
      </c>
      <c r="N83" s="11"/>
    </row>
    <row r="84" spans="1:14">
      <c r="A84" s="45" t="s">
        <v>80</v>
      </c>
      <c r="B84" s="46">
        <v>0.03</v>
      </c>
      <c r="E84" s="61">
        <v>0.25</v>
      </c>
      <c r="N84" s="11"/>
    </row>
    <row r="85" spans="1:14" ht="15" thickBot="1">
      <c r="A85" s="45" t="s">
        <v>81</v>
      </c>
      <c r="B85" s="46"/>
      <c r="E85" s="61">
        <v>0.3</v>
      </c>
      <c r="N85" s="11"/>
    </row>
    <row r="86" spans="1:14" ht="15" thickBot="1">
      <c r="A86" s="47" t="s">
        <v>82</v>
      </c>
      <c r="B86" s="92">
        <f>SUM(B81:B85)</f>
        <v>1</v>
      </c>
      <c r="J86" s="48" t="s">
        <v>83</v>
      </c>
      <c r="K86" s="93">
        <f>(B81*$E$81)+(B82*$E$82)+(B83*$E$83)+(B84*$E$84)+(B85*$E$85)</f>
        <v>2.7500000000000004E-2</v>
      </c>
      <c r="N86" s="11"/>
    </row>
    <row r="87" spans="1:14">
      <c r="A87" s="12"/>
      <c r="N87" s="11"/>
    </row>
    <row r="88" spans="1:14" ht="15" thickBot="1">
      <c r="A88" s="13"/>
      <c r="B88" s="14"/>
      <c r="C88" s="14"/>
      <c r="D88" s="14"/>
      <c r="E88" s="14"/>
      <c r="F88" s="14"/>
      <c r="G88" s="14"/>
      <c r="H88" s="14"/>
      <c r="I88" s="14"/>
      <c r="J88" s="14"/>
      <c r="K88" s="14"/>
      <c r="L88" s="14"/>
      <c r="M88" s="14"/>
      <c r="N88" s="15"/>
    </row>
    <row r="89" spans="1:14" ht="18">
      <c r="A89" s="104" t="s">
        <v>84</v>
      </c>
      <c r="B89" s="105"/>
      <c r="C89" s="105"/>
      <c r="N89" s="11"/>
    </row>
    <row r="90" spans="1:14">
      <c r="A90" s="9" t="s">
        <v>85</v>
      </c>
      <c r="N90" s="11"/>
    </row>
    <row r="91" spans="1:14" ht="15" thickBot="1">
      <c r="A91" s="12"/>
      <c r="N91" s="11"/>
    </row>
    <row r="92" spans="1:14">
      <c r="A92" s="66" t="s">
        <v>86</v>
      </c>
      <c r="B92" s="91">
        <f>K31</f>
        <v>230000</v>
      </c>
      <c r="C92" s="67" t="s">
        <v>87</v>
      </c>
      <c r="N92" s="11"/>
    </row>
    <row r="93" spans="1:14">
      <c r="A93" s="52" t="s">
        <v>88</v>
      </c>
      <c r="B93" s="90">
        <f>K64</f>
        <v>4316</v>
      </c>
      <c r="C93" s="51" t="s">
        <v>89</v>
      </c>
      <c r="N93" s="11"/>
    </row>
    <row r="94" spans="1:14">
      <c r="A94" s="54" t="s">
        <v>90</v>
      </c>
      <c r="B94" s="89">
        <f>B92/B93</f>
        <v>53.290083410565337</v>
      </c>
      <c r="C94" s="51" t="s">
        <v>91</v>
      </c>
      <c r="N94" s="11"/>
    </row>
    <row r="95" spans="1:14">
      <c r="A95" s="56" t="s">
        <v>92</v>
      </c>
      <c r="B95" s="85">
        <f>K45</f>
        <v>48.8</v>
      </c>
      <c r="C95" s="57" t="s">
        <v>91</v>
      </c>
      <c r="N95" s="11"/>
    </row>
    <row r="96" spans="1:14">
      <c r="A96" s="58" t="s">
        <v>93</v>
      </c>
      <c r="B96" s="87">
        <f>SUM(B94:B95)</f>
        <v>102.09008341056534</v>
      </c>
      <c r="C96" s="51" t="s">
        <v>94</v>
      </c>
      <c r="N96" s="11"/>
    </row>
    <row r="97" spans="1:14">
      <c r="A97" s="59"/>
      <c r="B97" s="53"/>
      <c r="C97" s="51"/>
      <c r="N97" s="11"/>
    </row>
    <row r="98" spans="1:14">
      <c r="A98" s="56" t="s">
        <v>95</v>
      </c>
      <c r="B98" s="88">
        <f>K70</f>
        <v>0.35</v>
      </c>
      <c r="C98" s="57" t="s">
        <v>91</v>
      </c>
      <c r="N98" s="11"/>
    </row>
    <row r="99" spans="1:14">
      <c r="A99" s="58" t="s">
        <v>96</v>
      </c>
      <c r="B99" s="87">
        <f>(B96*B98)+B96</f>
        <v>137.82161260426321</v>
      </c>
      <c r="C99" s="51" t="s">
        <v>91</v>
      </c>
      <c r="N99" s="11"/>
    </row>
    <row r="100" spans="1:14">
      <c r="A100" s="59"/>
      <c r="B100" s="55"/>
      <c r="C100" s="51"/>
      <c r="N100" s="11"/>
    </row>
    <row r="101" spans="1:14">
      <c r="A101" s="71" t="s">
        <v>97</v>
      </c>
      <c r="B101" s="84">
        <f>K86</f>
        <v>2.7500000000000004E-2</v>
      </c>
      <c r="C101" s="60"/>
      <c r="N101" s="11"/>
    </row>
    <row r="102" spans="1:14">
      <c r="A102" s="56" t="s">
        <v>98</v>
      </c>
      <c r="B102" s="85">
        <f>B99/(1-K86)-B99</f>
        <v>3.8972692510203046</v>
      </c>
      <c r="C102" s="57"/>
      <c r="N102" s="11"/>
    </row>
    <row r="103" spans="1:14">
      <c r="A103" s="58" t="s">
        <v>99</v>
      </c>
      <c r="B103" s="55">
        <f>B99+B102</f>
        <v>141.71888185528351</v>
      </c>
      <c r="C103" s="51" t="s">
        <v>91</v>
      </c>
      <c r="N103" s="11"/>
    </row>
    <row r="104" spans="1:14" ht="15" thickBot="1">
      <c r="A104" s="59"/>
      <c r="B104" s="53"/>
      <c r="C104" s="51"/>
      <c r="N104" s="11"/>
    </row>
    <row r="105" spans="1:14" ht="15" thickBot="1">
      <c r="A105" s="56" t="s">
        <v>100</v>
      </c>
      <c r="B105" s="85">
        <f>B103*$K$73</f>
        <v>14.171888185528353</v>
      </c>
      <c r="C105" s="57"/>
      <c r="J105" s="62" t="s">
        <v>101</v>
      </c>
      <c r="K105" s="83">
        <f>ROUNDUP(B106,0)</f>
        <v>156</v>
      </c>
      <c r="L105" s="63" t="s">
        <v>91</v>
      </c>
      <c r="N105" s="11"/>
    </row>
    <row r="106" spans="1:14" ht="15" thickBot="1">
      <c r="A106" s="64" t="s">
        <v>102</v>
      </c>
      <c r="B106" s="86">
        <f>B103+B105</f>
        <v>155.89077004081187</v>
      </c>
      <c r="C106" s="65" t="s">
        <v>91</v>
      </c>
      <c r="J106" s="81" t="s">
        <v>103</v>
      </c>
      <c r="K106" s="82">
        <f>(K105*K64)-(B96*K64)</f>
        <v>232675.20000000001</v>
      </c>
      <c r="N106" s="11"/>
    </row>
    <row r="107" spans="1:14">
      <c r="A107" s="12"/>
      <c r="N107" s="11"/>
    </row>
    <row r="108" spans="1:14">
      <c r="A108" s="72" t="s">
        <v>104</v>
      </c>
      <c r="B108" s="79"/>
      <c r="C108" s="79"/>
      <c r="D108" s="79"/>
      <c r="N108" s="11"/>
    </row>
    <row r="109" spans="1:14">
      <c r="A109" s="73" t="s">
        <v>105</v>
      </c>
      <c r="B109" s="80"/>
      <c r="C109" s="80"/>
      <c r="D109" s="79"/>
      <c r="N109" s="11"/>
    </row>
    <row r="110" spans="1:14">
      <c r="A110" s="74" t="s">
        <v>106</v>
      </c>
      <c r="B110" s="80"/>
      <c r="C110" s="80"/>
      <c r="D110" s="79"/>
      <c r="N110" s="11"/>
    </row>
    <row r="111" spans="1:14" ht="15" thickBot="1">
      <c r="A111" s="75" t="s">
        <v>107</v>
      </c>
      <c r="B111" s="76"/>
      <c r="C111" s="76"/>
      <c r="D111" s="77"/>
      <c r="E111" s="14"/>
      <c r="F111" s="14"/>
      <c r="G111" s="14"/>
      <c r="H111" s="14"/>
      <c r="I111" s="14"/>
      <c r="J111" s="14"/>
      <c r="K111" s="14"/>
      <c r="L111" s="14"/>
      <c r="M111" s="14"/>
      <c r="N111" s="15"/>
    </row>
  </sheetData>
  <mergeCells count="12">
    <mergeCell ref="A1:N1"/>
    <mergeCell ref="A2:N2"/>
    <mergeCell ref="A3:N3"/>
    <mergeCell ref="A5:N5"/>
    <mergeCell ref="A89:C89"/>
    <mergeCell ref="A6:N6"/>
    <mergeCell ref="A7:N7"/>
    <mergeCell ref="A9:N9"/>
    <mergeCell ref="A10:N10"/>
    <mergeCell ref="G14:H14"/>
    <mergeCell ref="D14:E14"/>
    <mergeCell ref="A14:B14"/>
  </mergeCells>
  <pageMargins left="0.70866141732283472" right="0.70866141732283472" top="0.74803149606299213" bottom="0.74803149606299213" header="0.31496062992125984" footer="0.31496062992125984"/>
  <pageSetup paperSize="9" scale="35" fitToHeight="2" orientation="portrait" verticalDpi="0" r:id="rId1"/>
  <rowBreaks count="1" manualBreakCount="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DA8A8-CD35-49C4-937E-7FC80BB86B3A}">
  <dimension ref="A1:A9"/>
  <sheetViews>
    <sheetView workbookViewId="0">
      <selection activeCell="A11" sqref="A11"/>
    </sheetView>
  </sheetViews>
  <sheetFormatPr defaultRowHeight="14.45"/>
  <sheetData>
    <row r="1" spans="1:1">
      <c r="A1" t="s">
        <v>108</v>
      </c>
    </row>
    <row r="3" spans="1:1">
      <c r="A3" t="s">
        <v>0</v>
      </c>
    </row>
    <row r="4" spans="1:1">
      <c r="A4" t="s">
        <v>109</v>
      </c>
    </row>
    <row r="5" spans="1:1">
      <c r="A5" t="s">
        <v>110</v>
      </c>
    </row>
    <row r="7" spans="1:1">
      <c r="A7" t="s">
        <v>3</v>
      </c>
    </row>
    <row r="8" spans="1:1">
      <c r="A8" t="s">
        <v>111</v>
      </c>
    </row>
    <row r="9" spans="1:1">
      <c r="A9" t="s">
        <v>112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3B5C7AE9E4F9458598BBCF12FB5671" ma:contentTypeVersion="12" ma:contentTypeDescription="Create a new document." ma:contentTypeScope="" ma:versionID="6b9f2f0e4fd264a3314baa99c187c051">
  <xsd:schema xmlns:xsd="http://www.w3.org/2001/XMLSchema" xmlns:xs="http://www.w3.org/2001/XMLSchema" xmlns:p="http://schemas.microsoft.com/office/2006/metadata/properties" xmlns:ns2="95023505-5737-4070-8c44-473615677b74" xmlns:ns3="ef1eef44-7bce-43f9-a8ea-94556d5225ca" targetNamespace="http://schemas.microsoft.com/office/2006/metadata/properties" ma:root="true" ma:fieldsID="9ef92b75cb38c4e0d280c4805815caf5" ns2:_="" ns3:_="">
    <xsd:import namespace="95023505-5737-4070-8c44-473615677b74"/>
    <xsd:import namespace="ef1eef44-7bce-43f9-a8ea-94556d5225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23505-5737-4070-8c44-473615677b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b63c803-06e5-4487-af66-fd38d20aa03d"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1eef44-7bce-43f9-a8ea-94556d5225c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d8f398b-7a9c-475c-8f8c-391e27de438f}" ma:internalName="TaxCatchAll" ma:showField="CatchAllData" ma:web="ef1eef44-7bce-43f9-a8ea-94556d522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f1eef44-7bce-43f9-a8ea-94556d5225ca" xsi:nil="true"/>
    <lcf76f155ced4ddcb4097134ff3c332f xmlns="95023505-5737-4070-8c44-473615677b7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054D1B-0F46-4987-9FBE-B5EA6E20B315}"/>
</file>

<file path=customXml/itemProps2.xml><?xml version="1.0" encoding="utf-8"?>
<ds:datastoreItem xmlns:ds="http://schemas.openxmlformats.org/officeDocument/2006/customXml" ds:itemID="{85636C00-0A8C-4053-A653-209B17A2588B}"/>
</file>

<file path=customXml/itemProps3.xml><?xml version="1.0" encoding="utf-8"?>
<ds:datastoreItem xmlns:ds="http://schemas.openxmlformats.org/officeDocument/2006/customXml" ds:itemID="{0B52C3BB-EADF-499C-9B87-51FA66BDBD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Loni Hammond</dc:creator>
  <cp:keywords/>
  <dc:description/>
  <cp:lastModifiedBy>Jon McPherson</cp:lastModifiedBy>
  <cp:revision/>
  <dcterms:created xsi:type="dcterms:W3CDTF">2021-08-05T01:26:00Z</dcterms:created>
  <dcterms:modified xsi:type="dcterms:W3CDTF">2022-07-07T00:43:36Z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0x010100483B5C7AE9E4F9458598BBCF12FB5671</vt:lpwstr>
  </property>
  <property fmtid="{D5CDD505-2E9C-101B-9397-08002B2CF9AE}" pid="3" name="MediaServiceImageTags">
    <vt:lpwstr/>
  </property>
</Properties>
</file>